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ms-excel.sheet.macroEnabled.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1340" tabRatio="778" firstSheet="4" activeTab="11"/>
  </bookViews>
  <sheets>
    <sheet name="封面" sheetId="1" r:id="rId1"/>
    <sheet name="资产负债匹配指标预警报表(财产保险公司)" sheetId="18" r:id="rId2"/>
    <sheet name="目录" sheetId="3" r:id="rId3"/>
    <sheet name="评估频率及填报频率" sheetId="2" r:id="rId4"/>
    <sheet name="表1-1 资产配置状况" sheetId="6" r:id="rId5"/>
    <sheet name="表1-2 资产信用状况" sheetId="7" r:id="rId6"/>
    <sheet name="表1-3 负债产品信息" sheetId="8" r:id="rId7"/>
    <sheet name="表2-1 沉淀资金匹配（传统保险账户）" sheetId="9" r:id="rId8"/>
    <sheet name="表3-1 成本收益匹配状况" sheetId="11" r:id="rId9"/>
    <sheet name="表3-2 成本收益匹配压力测试" sheetId="12" r:id="rId10"/>
    <sheet name="表4-1 流动性覆盖率" sheetId="14" r:id="rId11"/>
    <sheet name="不良资产备注" sheetId="17" r:id="rId12"/>
  </sheets>
  <externalReferences>
    <externalReference r:id="rId14"/>
  </externalReferences>
  <definedNames>
    <definedName name="_age2">#REF!</definedName>
    <definedName name="_xlnm._FilterDatabase" localSheetId="2" hidden="1">目录!$A$2:$C$9</definedName>
    <definedName name="ACTUAL_PLAN">#REF!</definedName>
    <definedName name="ADD_CRD">#REF!</definedName>
    <definedName name="ADD_CRD_EOY">#REF!</definedName>
    <definedName name="ADMIN_CHRG">#REF!</definedName>
    <definedName name="AGE">#REF!</definedName>
    <definedName name="ANN_ANN">#REF!</definedName>
    <definedName name="ANN_CHRG">#REF!</definedName>
    <definedName name="ANN_DEF_PER">#REF!</definedName>
    <definedName name="ANN_FREQ">#REF!</definedName>
    <definedName name="ANN_GUAR_PER">#REF!</definedName>
    <definedName name="ANN_TIME">#REF!</definedName>
    <definedName name="AP">#REF!</definedName>
    <definedName name="AP_LOAD_DEDUCT">#REF!</definedName>
    <definedName name="AP_MULT" localSheetId="8">#REF!</definedName>
    <definedName name="AP_MULT" localSheetId="1">#REF!</definedName>
    <definedName name="AP_MULT">#REF!</definedName>
    <definedName name="Asset_CHRG">#REF!</definedName>
    <definedName name="BCOMM_COL">#REF!</definedName>
    <definedName name="BCOMM_TBL">#REF!</definedName>
    <definedName name="Beg_Bal" localSheetId="8">#REF!</definedName>
    <definedName name="Beg_Bal" localSheetId="1">#REF!</definedName>
    <definedName name="Beg_Bal">#REF!</definedName>
    <definedName name="bid_ask" localSheetId="8">#REF!</definedName>
    <definedName name="bid_ask" localSheetId="1">#REF!</definedName>
    <definedName name="bid_ask">#REF!</definedName>
    <definedName name="boolean">#REF!</definedName>
    <definedName name="CD_ACC_RATE_MTH">#REF!</definedName>
    <definedName name="CD_PAY">#REF!</definedName>
    <definedName name="CD_RATE">#REF!</definedName>
    <definedName name="CD_WD">#REF!</definedName>
    <definedName name="CIRC_FPT_ADJ">#REF!</definedName>
    <definedName name="CIRC_SA_LOAD">#REF!</definedName>
    <definedName name="comm">#REF!</definedName>
    <definedName name="COMM_APPLY" localSheetId="8">#REF!</definedName>
    <definedName name="COMM_APPLY" localSheetId="1">#REF!</definedName>
    <definedName name="COMM_APPLY">#REF!</definedName>
    <definedName name="COMPANY">#REF!</definedName>
    <definedName name="COMPANY_NAME" localSheetId="8">#REF!</definedName>
    <definedName name="COMPANY_NAME" localSheetId="1">#REF!</definedName>
    <definedName name="COMPANY_NAME">#REF!</definedName>
    <definedName name="ConstructionTotal">#REF!</definedName>
    <definedName name="COST_SORT">#REF!</definedName>
    <definedName name="Cum_Int" localSheetId="8">#REF!</definedName>
    <definedName name="Cum_Int" localSheetId="1">#REF!</definedName>
    <definedName name="Cum_Int">#REF!</definedName>
    <definedName name="CY">#REF!</definedName>
    <definedName name="CY_COST">#REF!</definedName>
    <definedName name="CY_EXPENSE">#REF!</definedName>
    <definedName name="CY_PROFIT">#REF!</definedName>
    <definedName name="CY_SALES">#REF!</definedName>
    <definedName name="Data" localSheetId="8">#REF!</definedName>
    <definedName name="Data" localSheetId="1">#REF!</definedName>
    <definedName name="Data">#REF!</definedName>
    <definedName name="DB_PERIOD">#REF!</definedName>
    <definedName name="DB_STRUC">#REF!</definedName>
    <definedName name="DB_TITLE">#REF!</definedName>
    <definedName name="DB_YEAR">#REF!</definedName>
    <definedName name="DB_YEARS">#REF!</definedName>
    <definedName name="DET_ST" localSheetId="8">#REF!</definedName>
    <definedName name="DET_ST" localSheetId="1">#REF!</definedName>
    <definedName name="DET_ST">#REF!</definedName>
    <definedName name="DMORT">#REF!</definedName>
    <definedName name="End_Bal" localSheetId="8">#REF!</definedName>
    <definedName name="End_Bal" localSheetId="1">#REF!</definedName>
    <definedName name="End_Bal">#REF!</definedName>
    <definedName name="est" localSheetId="8">#REF!</definedName>
    <definedName name="est" localSheetId="1">#REF!</definedName>
    <definedName name="est">#REF!</definedName>
    <definedName name="EXP_COL">#REF!</definedName>
    <definedName name="EXP_FUND">#REF!</definedName>
    <definedName name="EXP_FUND_PER">#REF!</definedName>
    <definedName name="EXP_LOAD">#REF!</definedName>
    <definedName name="EXP_PANN">#REF!</definedName>
    <definedName name="EXP_PP">#REF!</definedName>
    <definedName name="EXP_TBL">#REF!</definedName>
    <definedName name="EXPENSE_SORT">#REF!</definedName>
    <definedName name="Extra_Pay" localSheetId="8">#REF!</definedName>
    <definedName name="Extra_Pay" localSheetId="1">#REF!</definedName>
    <definedName name="Extra_Pay">#REF!</definedName>
    <definedName name="Full_Print" localSheetId="8">#REF!</definedName>
    <definedName name="Full_Print" localSheetId="1">#REF!</definedName>
    <definedName name="Full_Print">#REF!</definedName>
    <definedName name="FY_NP">#REF!</definedName>
    <definedName name="FY_SURR_NP">#REF!</definedName>
    <definedName name="haoma">INDIRECT("支票填写!$d$3:$d$"&amp;COUNTA(#REF!)+1)</definedName>
    <definedName name="Header_Row" localSheetId="8">ROW(#REF!)</definedName>
    <definedName name="Header_Row" localSheetId="1">ROW(#REF!)</definedName>
    <definedName name="Header_Row">ROW(#REF!)</definedName>
    <definedName name="HOME_SPACE" localSheetId="8">#REF!,#REF!,#REF!,#REF!,#REF!,#REF!,#REF!</definedName>
    <definedName name="HOME_SPACE" localSheetId="1">#REF!,#REF!,#REF!,#REF!,#REF!,#REF!,#REF!</definedName>
    <definedName name="HOME_SPACE">#REF!,#REF!,#REF!,#REF!,#REF!,#REF!,#REF!</definedName>
    <definedName name="IE_PP">#REF!</definedName>
    <definedName name="IE_PREM">#REF!</definedName>
    <definedName name="INFLATION">#REF!</definedName>
    <definedName name="InstallTotal">#REF!</definedName>
    <definedName name="INT">#REF!</definedName>
    <definedName name="INT_LOAD_SCN">#REF!</definedName>
    <definedName name="Interest_Rate" localSheetId="8">#REF!</definedName>
    <definedName name="Interest_Rate" localSheetId="1">#REF!</definedName>
    <definedName name="Interest_Rate">#REF!</definedName>
    <definedName name="JL">#REF!</definedName>
    <definedName name="LAPSE" localSheetId="8">#REF!</definedName>
    <definedName name="LAPSE" localSheetId="1">#REF!</definedName>
    <definedName name="LAPSE">#REF!</definedName>
    <definedName name="LAPSE_ASS_TBL">#REF!</definedName>
    <definedName name="LAPSE_COL">#REF!</definedName>
    <definedName name="LAPSE_LOAD_SCN">#REF!</definedName>
    <definedName name="LAPSE_RATE_COL">#REF!</definedName>
    <definedName name="LAPSE_RATE_TBL">#REF!</definedName>
    <definedName name="LAPSE_TBL">#REF!</definedName>
    <definedName name="LAPSE_TIME">#REF!</definedName>
    <definedName name="LAPSE_TIMING" localSheetId="8">#REF!</definedName>
    <definedName name="LAPSE_TIMING" localSheetId="1">#REF!</definedName>
    <definedName name="LAPSE_TIMING">#REF!</definedName>
    <definedName name="Last_Row" localSheetId="8">#N/A</definedName>
    <definedName name="Last_Row" localSheetId="1">#N/A</definedName>
    <definedName name="Last_Row">IF(#REF!,Header_Row+#REF!,Header_Row)</definedName>
    <definedName name="Loan_Amount" localSheetId="8">#REF!</definedName>
    <definedName name="Loan_Amount" localSheetId="1">#REF!</definedName>
    <definedName name="Loan_Amount">#REF!</definedName>
    <definedName name="Loan_Start" localSheetId="8">#REF!</definedName>
    <definedName name="Loan_Start" localSheetId="1">#REF!</definedName>
    <definedName name="Loan_Start">#REF!</definedName>
    <definedName name="Loan_Years" localSheetId="8">#REF!</definedName>
    <definedName name="Loan_Years" localSheetId="1">#REF!</definedName>
    <definedName name="Loan_Years">#REF!</definedName>
    <definedName name="LR01_D1.1.1_报告期的实际净现金流">#REF!</definedName>
    <definedName name="LR01_D1.1.2.1_在基本情景下未来预计净现金流_财产险和再保险公司">#REF!</definedName>
    <definedName name="LR01_D1.1.2.3_在基本情景下未来预计净现金流_人身险公司_报告日后第1年">#REF!</definedName>
    <definedName name="LR01_D1.1.2.4_在基本情景下未来预计净现金流_人身险公司_报告日后第2年和第3年">#REF!</definedName>
    <definedName name="LR01_D1.1.3.1_在压力情景下未来预计净现金流_财产险和再保险公司">#REF!</definedName>
    <definedName name="LR01_D1.1.3.3_在压力情景下未来预计净现金流_人身险公司_报告日后第1年">#REF!</definedName>
    <definedName name="LR01_D1.1.3.4_在压力情景下未来预计净现金流_人身险公司_报告日后第2年和第3年">#REF!</definedName>
    <definedName name="LR01_D1.2.2_综合流动比率_财产险和再保险公司">#REF!</definedName>
    <definedName name="LR01_D1.2.4_综合流动比率_人身险公司">#REF!</definedName>
    <definedName name="LR01_D1.3_流动性覆盖率">#REF!</definedName>
    <definedName name="MAT_BASE_BEN">#REF!</definedName>
    <definedName name="MAT_MULT">#REF!</definedName>
    <definedName name="MAT_MULT_COL">#REF!</definedName>
    <definedName name="MAT_MULT_DET" localSheetId="8">#REF!</definedName>
    <definedName name="MAT_MULT_DET" localSheetId="1">#REF!</definedName>
    <definedName name="MAT_MULT_DET">#REF!</definedName>
    <definedName name="MAT_MULT_TBL">#REF!</definedName>
    <definedName name="MAX_MORT_IMPROVE">#REF!</definedName>
    <definedName name="MONTHS">#REF!</definedName>
    <definedName name="MORT">#REF!</definedName>
    <definedName name="MORT_ASS_TBL">#REF!</definedName>
    <definedName name="MORT_CHRG_TBL">#REF!</definedName>
    <definedName name="MORT_COL">#REF!</definedName>
    <definedName name="MORT_IMPROVE_TBL">#REF!</definedName>
    <definedName name="MORT_LOAD">#REF!</definedName>
    <definedName name="MORT_LOAD_DPER">#REF!</definedName>
    <definedName name="MORT_LOAD_SCN">#REF!</definedName>
    <definedName name="MORT_LOAD_SCN2">#REF!</definedName>
    <definedName name="MORT_LOAD_TBL">#REF!</definedName>
    <definedName name="MORT_LOAD_TBL_F">#REF!</definedName>
    <definedName name="MORT_LOAD2">#REF!</definedName>
    <definedName name="MORT_TBL">#REF!</definedName>
    <definedName name="MORT2">#REF!</definedName>
    <definedName name="MORTI_MULT_COL">#REF!</definedName>
    <definedName name="MP">#REF!</definedName>
    <definedName name="MP_COL">#REF!</definedName>
    <definedName name="MP_DB">#REF!</definedName>
    <definedName name="MTH">#REF!</definedName>
    <definedName name="mth_int">#REF!</definedName>
    <definedName name="MULT_COL_NAME">#REF!</definedName>
    <definedName name="MULT_INDEX">#REF!</definedName>
    <definedName name="MULT_TBL">#REF!</definedName>
    <definedName name="MULT_TIME">#REF!</definedName>
    <definedName name="NB_Prop">#REF!</definedName>
    <definedName name="NET_PREM_EXP_TBL" localSheetId="8">#REF!</definedName>
    <definedName name="NET_PREM_EXP_TBL" localSheetId="1">#REF!</definedName>
    <definedName name="NET_PREM_EXP_TBL">#REF!</definedName>
    <definedName name="NLP_CHRG">#REF!</definedName>
    <definedName name="NP_CALC_TBL">#REF!</definedName>
    <definedName name="NP_MTD">#REF!</definedName>
    <definedName name="NP_MTD2">#REF!</definedName>
    <definedName name="NP_USE">#REF!</definedName>
    <definedName name="Num_Pmt_Per_Year" localSheetId="8">#REF!</definedName>
    <definedName name="Num_Pmt_Per_Year" localSheetId="1">#REF!</definedName>
    <definedName name="Num_Pmt_Per_Year">#REF!</definedName>
    <definedName name="Number_of_Payments" localSheetId="8">MATCH(0.01,'表3-1 成本收益匹配状况'!End_Bal,-1)+1</definedName>
    <definedName name="Number_of_Payments" localSheetId="1">MATCH(0.01,'资产负债匹配指标预警报表(财产保险公司)'!End_Bal,-1)+1</definedName>
    <definedName name="Number_of_Payments">MATCH(0.01,End_Bal,-1)+1</definedName>
    <definedName name="OCOMM_COL">#REF!</definedName>
    <definedName name="OCOMM_TBL">#REF!</definedName>
    <definedName name="OR01_D1.1.1_销售人员管理情况">#REF!</definedName>
    <definedName name="OR01_D1.1.2_核保人员管理情况">#REF!</definedName>
    <definedName name="OR01_D1.2.1_核保授权管理建设情况">#REF!</definedName>
    <definedName name="OR01_D2.1.1_合作中介机构资质完备率">#REF!</definedName>
    <definedName name="OR01_D2.1.2_中介代理协议签订合格率">#REF!</definedName>
    <definedName name="OR01_D2.1.3_手续费跟单率">#REF!</definedName>
    <definedName name="OR01_D2.2.1.1_对需审批的保险条款和费率执行情况">#REF!</definedName>
    <definedName name="OR01_D2.2.1.2_对不需审批的保险条款和费率执行情况">#REF!</definedName>
    <definedName name="OR01_D2.2.1.3_经保监会批准或备案的保险条款和费率的执行情况">#REF!</definedName>
    <definedName name="OR01_D2.2.4_签单日期晚于起保日期的保费_当期总保费">#REF!</definedName>
    <definedName name="OR01_D2.3_承保档案管理情况">#REF!</definedName>
    <definedName name="OR01_D2.4.1_符合产品特点的应收保费管理细则制定情况">#REF!</definedName>
    <definedName name="OR01_D2.4.2_根据应收保费管理细则实施应收保费的日常管理情况">#REF!</definedName>
    <definedName name="OR01_D2.4.3_对应收账龄超过3个月的应收保费开展催收情况">#REF!</definedName>
    <definedName name="OR01_D2.4.4_总公司应收保费考核开展情况">#REF!</definedName>
    <definedName name="OR01_D2.5.1_利用广告后其他宣传方式对保险条款内容和服务质量等做引人误解的宣传情况">#REF!</definedName>
    <definedName name="OR01_D2.5.2_在销售活动中阻碍消费者履行如实告知义务或诱导其不履行如实告知义务情况">#REF!</definedName>
    <definedName name="OR01_D2.5.3_夸大保险产品保障情况">#REF!</definedName>
    <definedName name="OR01_D2.5.4_隐瞒合同重要内容如免责退保等内容情况">#REF!</definedName>
    <definedName name="OR01_D2.5.5_提供虚假产品信息情况">#REF!</definedName>
    <definedName name="OR01_D3.1.1.1_业务信息系统管理完整性得分">#REF!</definedName>
    <definedName name="OR01_D3.1.1.2_业务统计分析系统管理完整性得分">#REF!</definedName>
    <definedName name="OR01_D3.1.1.3_承保业务系统与再保、财务系统对接情况得分">#REF!</definedName>
    <definedName name="OR01_D3.1.2_销售管理系统建设情况">#REF!</definedName>
    <definedName name="OR01_D3.2.1_关键承保信息质量及一致性情况">#REF!</definedName>
    <definedName name="OR01_D5.1_行业人员水平调整">#REF!</definedName>
    <definedName name="OR01_D5.2_行业内控水平调整">#REF!</definedName>
    <definedName name="OR01_D5.3_行业系统水平调整">#REF!</definedName>
    <definedName name="OR01_D6.1_农业保险核验标的率">#REF!</definedName>
    <definedName name="OR01_D6.2_农业保险承保到户情况">#REF!</definedName>
    <definedName name="OR01_X1.1.1_销售人员管理情况">#REF!</definedName>
    <definedName name="OR01_X1.1.2_核保人员管理情况">#REF!</definedName>
    <definedName name="OR01_X1.2.1_核保授权管理建设情况">#REF!</definedName>
    <definedName name="OR01_X2.2.1.1_对需审批的保险条款和费率执行情况">#REF!</definedName>
    <definedName name="OR01_X2.2.1.2_对不需审批的保险条款和费率执行情况">#REF!</definedName>
    <definedName name="OR01_X2.2.1.3_经保监会批准或备案的保险条款和费率的执行情况">#REF!</definedName>
    <definedName name="OR01_X2.3_承保档案管理情况">#REF!</definedName>
    <definedName name="OR01_X2.4.1_符合产品特点的应收保费管理细则制定情况">#REF!</definedName>
    <definedName name="OR01_X2.4.2_根据应收保费管理细则实施应收保费的日常管理情况">#REF!</definedName>
    <definedName name="OR01_X2.4.3_对应收账龄超过3个月的应收保费开展催收情况">#REF!</definedName>
    <definedName name="OR01_X2.4.4_总公司应收保费考核开展情况">#REF!</definedName>
    <definedName name="OR01_X2.5.1_利用广告后其他宣传方式对保险条款内容和服务质量等做引人误解的宣传情况">#REF!</definedName>
    <definedName name="OR01_X2.5.2_在销售活动中阻碍消费者履行如实告知义务或诱导其不履行如实告知义务情况">#REF!</definedName>
    <definedName name="OR01_X2.5.3_夸大保险产品保障情况">#REF!</definedName>
    <definedName name="OR01_X2.5.4_隐瞒合同重要内容如免责退保等内容情况">#REF!</definedName>
    <definedName name="OR01_X2.5.5_提供虚假产品信息情况">#REF!</definedName>
    <definedName name="OR01_X3.1.1.1_业务信息系统管理完整性">#REF!</definedName>
    <definedName name="OR01_X3.1.1.2_业务统计分析系统管理完整性">#REF!</definedName>
    <definedName name="OR01_X3.1.1.3_承保业务系统与再保、财务系统对接情况">#REF!</definedName>
    <definedName name="OR01_X3.1.2_销售管理系统建设情况">#REF!</definedName>
    <definedName name="OR01_X3.2.1_关键承保信息质量及一致性情况">#REF!</definedName>
    <definedName name="OR01_X6.2_农业保险承保到户情况">#REF!</definedName>
    <definedName name="OR02_D1.1_销售人员离职率">#REF!</definedName>
    <definedName name="OR02_D1.2_电话回访人员数量">#REF!</definedName>
    <definedName name="OR02_D1.3_核保人员人均核保保单数量">#REF!</definedName>
    <definedName name="OR02_D1.4_核保人员工作经验">#REF!</definedName>
    <definedName name="OR02_D1.5_销售人员学历水平">#REF!</definedName>
    <definedName name="OR02_D1.6_销售人员责任追究">#REF!</definedName>
    <definedName name="OR02_D2.1_电话回访成功率">#REF!</definedName>
    <definedName name="OR02_D2.2_电客户信息真实性">#REF!</definedName>
    <definedName name="OR02_D2.5_电话营销销售误导问题">#REF!</definedName>
    <definedName name="OR02_D3.1_银保通系统得分">#REF!</definedName>
    <definedName name="OR02_D3.2.1_与核心业务系统实时对接">#REF!</definedName>
    <definedName name="OR02_D3.2.2_意外险保单信息记录的完整性">#REF!</definedName>
    <definedName name="OR02_D3.3.1_系统完整性控制功能得分">#REF!</definedName>
    <definedName name="OR02_D3.3.2_系统逻辑准确性功能得分">#REF!</definedName>
    <definedName name="OR02_D4.1_监管部门接到的关于承保、销售业务线的投诉得分">#REF!</definedName>
    <definedName name="OR02_D4.2_保险公司接到的关于承保、销售业务线的投诉得分">#REF!</definedName>
    <definedName name="OR02_X3.1_银邮保通系统">#REF!</definedName>
    <definedName name="OR02_X3.2.1_与核心业务系统实时对接">#REF!</definedName>
    <definedName name="OR02_X3.2.2_意外险保单信息记录的完整性">#REF!</definedName>
    <definedName name="OR02_X3.3.1_系统完整性控制功能得分">#REF!</definedName>
    <definedName name="OR02_X3.3.2_系统逻辑准确性功能得分">#REF!</definedName>
    <definedName name="OR03_D1.1.1_管理层离职率得分">#REF!</definedName>
    <definedName name="OR03_D1.1.2_部门管理层从业经验得分">#REF!</definedName>
    <definedName name="OR03_D1.2_招聘、解雇得分">#REF!</definedName>
    <definedName name="OR03_D1.3_培训得分">#REF!</definedName>
    <definedName name="OR03_D1.4_业绩管理、薪酬得分">#REF!</definedName>
    <definedName name="OR03_D2.1.1_中介协议签订率得分">#REF!</definedName>
    <definedName name="OR03_D2.1.2_销售人员协议签订率得分">#REF!</definedName>
    <definedName name="OR03_D2.1.3_佣金支付方式得分">#REF!</definedName>
    <definedName name="OR03_D2.2.1_核保权限集中度得分">#REF!</definedName>
    <definedName name="OR03_D2.2.2_承保标的风险评估得分">#REF!</definedName>
    <definedName name="OR03_D2.2.3_应收保费率得分">#REF!</definedName>
    <definedName name="OR03_D2.3.1_保费批退率得分">#REF!</definedName>
    <definedName name="OR03_D2.3.2_保全差错率得分">#REF!</definedName>
    <definedName name="OR03_D2.3.3_批减资金支付方式得分">#REF!</definedName>
    <definedName name="OR03_D3.2_佣金系统计提得分">#REF!</definedName>
    <definedName name="OR03_D5_亿元保费销售、承保、保全操作风险事件数">#REF!</definedName>
    <definedName name="OR03_X1.4_业绩考核">#REF!</definedName>
    <definedName name="OR03_X2.1.3_佣金支付方式得分">#REF!</definedName>
    <definedName name="OR03_X2.2.1_核保权限集中度得分">#REF!</definedName>
    <definedName name="OR03_X2.2.2_承保标的风险评估">#REF!</definedName>
    <definedName name="OR03_X2.3.3_批减资金支付方式">#REF!</definedName>
    <definedName name="OR03_X3.2_佣金系统计提">#REF!</definedName>
    <definedName name="OR04_D1.1.1_管理层离职率得分">#REF!</definedName>
    <definedName name="OR04_D1.1.2_部门管理层从业经验得分">#REF!</definedName>
    <definedName name="OR04_D1.2_招聘、解雇得分">#REF!</definedName>
    <definedName name="OR04_D1.3_培训得分">#REF!</definedName>
    <definedName name="OR04_D1.4_业绩管理、薪酬得分">#REF!</definedName>
    <definedName name="OR04_D2.1.1_中介协议签订率得分">#REF!</definedName>
    <definedName name="OR04_D2.1.2_销售人员协议签订率得分">#REF!</definedName>
    <definedName name="OR04_D2.1.3_千张保单投诉量得分">#REF!</definedName>
    <definedName name="OR04_D2.2.1_承保标的风险评估得分">#REF!</definedName>
    <definedName name="OR04_D2.2.2_犹豫期内电话回访成功率得分">#REF!</definedName>
    <definedName name="OR04_D2.3.1_续期收费率得分">#REF!</definedName>
    <definedName name="OR04_D2.3.2_保全变更完成率得分">#REF!</definedName>
    <definedName name="OR04_D2.3.3_退撤保率得分">#REF!</definedName>
    <definedName name="OR04_D2.3.4_保单失效率得分">#REF!</definedName>
    <definedName name="OR04_D2.3.5_保全差错率得分">#REF!</definedName>
    <definedName name="OR04_D2.3.6_保单质押贷款支付方式得分">#REF!</definedName>
    <definedName name="OR04_D3.2_佣金系统计提得分">#REF!</definedName>
    <definedName name="OR04_D5_亿元保费销售、承保、保全操作风险事件数">#REF!</definedName>
    <definedName name="OR04_X1.4_业绩考核">#REF!</definedName>
    <definedName name="OR04_X2.2.1_承保标的风险评估">#REF!</definedName>
    <definedName name="OR04_X2.3.6_保单质押贷款支付方式">#REF!</definedName>
    <definedName name="OR04_X3.2_佣金系统计提">#REF!</definedName>
    <definedName name="OR05_D1_不相容职务分离得分">#REF!</definedName>
    <definedName name="OR05_D2.1_特殊环节集中度得分">#REF!</definedName>
    <definedName name="OR05_D2.2.1限时立案率得分">#REF!</definedName>
    <definedName name="OR05_D2.3立案注销率得分">#REF!</definedName>
    <definedName name="OR05_D2.4立案注销恢复率得分">#REF!</definedName>
    <definedName name="OR05_D2.5_已发生已报告未决赔款准备金发展偏差率_II类公司">#REF!</definedName>
    <definedName name="OR05_D2.5_已发生已报告未决赔款准备金发展偏差率_I类公司">#REF!</definedName>
    <definedName name="OR05_D2.5_已发生已报告未决赔款准备金发展偏差率得分">#REF!</definedName>
    <definedName name="OR05_D2.6注销恢复及案件重开率得分">#REF!</definedName>
    <definedName name="OR05_D2.7.1车险报案结案率得分">#REF!</definedName>
    <definedName name="OR05_D2.7.2非车险报案结案率得分">#REF!</definedName>
    <definedName name="OR05_D4_理赔反欺诈模块">#REF!</definedName>
    <definedName name="OR05_D5.1_行业人员水平调整得分">#REF!</definedName>
    <definedName name="OR05_D5.2_行业内控水平调整得分">#REF!</definedName>
    <definedName name="OR05_D5.3_行业系统水平调整得分">#REF!</definedName>
    <definedName name="OR05_D6.1_内部稽核">#REF!</definedName>
    <definedName name="OR05_D6.2_赔付后回访率得分">#REF!</definedName>
    <definedName name="OR05_X1_不相容职务分离">#REF!</definedName>
    <definedName name="OR05_X2.1_特殊环节集中度">#REF!</definedName>
    <definedName name="OR05_X4_理赔反欺诈模块">#REF!</definedName>
    <definedName name="OR05_X6.1_内部稽核">#REF!</definedName>
    <definedName name="OR06_D1.1_理赔人员人均办理理赔案件数量得分">#REF!</definedName>
    <definedName name="OR06_D1.2_理赔人员人均办理理赔案件数量得分">#REF!</definedName>
    <definedName name="OR06_D1.3_理赔工作经验得分">#REF!</definedName>
    <definedName name="OR06_D1.4_保全工作经验得分">#REF!</definedName>
    <definedName name="OR06_D2.1_索赔核定平均时长得分">#REF!</definedName>
    <definedName name="OR06_D2.1_索赔核定平均时长行业均值大于8">#REF!</definedName>
    <definedName name="OR06_D2.1_索赔核定平均时长行业均值小于8">#REF!</definedName>
    <definedName name="OR06_D2.2_赔款支付平均时长得分">#REF!</definedName>
    <definedName name="OR06_D2.2_赔款支付平均时长行业均值大于10">#REF!</definedName>
    <definedName name="OR06_D2.2_赔款支付平均时长行业均值小于10">#REF!</definedName>
    <definedName name="OR06_D2.3保全受理平均时长得分">#REF!</definedName>
    <definedName name="OR06_D2.3保全受理平均时长行业均值大于2">#REF!</definedName>
    <definedName name="OR06_D2.3保全受理平均时长行业均值小于2">#REF!</definedName>
    <definedName name="OR06_D2.4保全处理平均时长得分">#REF!</definedName>
    <definedName name="OR06_D2.4保全处理平均时长得分行业均值大于5">#REF!</definedName>
    <definedName name="OR06_D2.4保全处理平均时长得分行业均值小于5">#REF!</definedName>
    <definedName name="OR06_D2.5投诉处理平均时长得分">#REF!</definedName>
    <definedName name="OR06_D2.5投诉处理平均时长得分行业均值大于10">#REF!</definedName>
    <definedName name="OR06_D2.5投诉处理平均时长得分行业均值小于10">#REF!</definedName>
    <definedName name="OR06_D4.1_监管部门接到的关于理赔、保全业务线的投诉得分">#REF!</definedName>
    <definedName name="OR06_D4.2_保险公司接到的关于理赔、保全业务线的投诉得分">#REF!</definedName>
    <definedName name="OR07_D1.1_领导能力">#REF!</definedName>
    <definedName name="OR07_D1.2_招聘、解雇">#REF!</definedName>
    <definedName name="OR07_D1.4_业绩管理、薪酬">#REF!</definedName>
    <definedName name="OR07_D2.1_理赔权限管理">#REF!</definedName>
    <definedName name="OR07_D2.2_报案立案率">#REF!</definedName>
    <definedName name="OR07_D2.3_部门负责人培训">#REF!</definedName>
    <definedName name="OR07_D2.4_案均核赔支付时效">#REF!</definedName>
    <definedName name="OR07_D2.5_赔款转账直付比例">#REF!</definedName>
    <definedName name="OR07_D2.6_已发生已报告未决赔款准备金发展偏差率">#REF!</definedName>
    <definedName name="OR07_D2.7_千张保单投诉量">#REF!</definedName>
    <definedName name="OR07_D3.2_反欺诈识别">#REF!</definedName>
    <definedName name="OR07_D3.3_系统对接">#REF!</definedName>
    <definedName name="OR07_D5_基于行业总体水平的调整">#REF!</definedName>
    <definedName name="OR07_X1.3_部门负责人培训" localSheetId="8">#REF!</definedName>
    <definedName name="OR07_X1.3_部门负责人培训" localSheetId="1">#REF!</definedName>
    <definedName name="OR07_X1.3_部门负责人培训">#REF!</definedName>
    <definedName name="OR07_X1.4_业绩管理、薪酬">#REF!</definedName>
    <definedName name="OR07_X2.1_理赔权限管理">#REF!</definedName>
    <definedName name="OR07_X3.2_反欺诈识别">#REF!</definedName>
    <definedName name="OR07_X3.3_系统对接">#REF!</definedName>
    <definedName name="OR08_D1.1_领导能力">#REF!</definedName>
    <definedName name="OR08_D1.2_招聘、解雇">#REF!</definedName>
    <definedName name="OR08_D1.4_业绩管理、薪酬">#REF!</definedName>
    <definedName name="OR08_D2.1_案均核赔支付时效">#REF!</definedName>
    <definedName name="OR08_D2.2_理赔服务时效得分">#REF!</definedName>
    <definedName name="OR08_D2.3_赔款转账直付比例">#REF!</definedName>
    <definedName name="OR08_D2.4_非寿险业务估损代数偏差率">#REF!</definedName>
    <definedName name="OR08_D3.2_反欺诈识别">#REF!</definedName>
    <definedName name="OR08_D3.3_系统对接">#REF!</definedName>
    <definedName name="OR08_D5_基于行业总体水平的调整">#REF!</definedName>
    <definedName name="OR08_X1.3_部门负责人培训" localSheetId="8">#REF!</definedName>
    <definedName name="OR08_X1.3_部门负责人培训" localSheetId="1">#REF!</definedName>
    <definedName name="OR08_X1.3_部门负责人培训">#REF!</definedName>
    <definedName name="OR08_X1.4_业绩管理、薪酬">#REF!</definedName>
    <definedName name="OR08_X3.2_反欺诈识别">#REF!</definedName>
    <definedName name="OR08_X3.3_系统对接">#REF!</definedName>
    <definedName name="OR09_D1.1_再保险业务管理情况">#REF!</definedName>
    <definedName name="OR09_D1.2_再保险分入业务分工情况">#REF!</definedName>
    <definedName name="OR09_D2.2.1_再保险接受人及经纪人资信管理情况">#REF!</definedName>
    <definedName name="OR09_D2.2.3_再保险接受人信用风险突发应急预案管理情况">#REF!</definedName>
    <definedName name="OR09_D2.3.2_需续保的再保合约业务及时性得分">#REF!</definedName>
    <definedName name="OR09_D2.5.1_再保险应收应付款项管理情况">#REF!</definedName>
    <definedName name="OR09_D2.6.1_每一危险单位划分符合相关法律法规情况得分">#REF!</definedName>
    <definedName name="OR09_D2.6.2_每一危险单位划分符合公司内部规定情况得分">#REF!</definedName>
    <definedName name="OR09_D2.8.1_完成外部审计">#REF!</definedName>
    <definedName name="OR09_D2.8.2_完成内部审计">#REF!</definedName>
    <definedName name="OR09_D3.1_再保系统与其他系统链接">#REF!</definedName>
    <definedName name="OR09_D3.2_IT系统模块功能">#REF!</definedName>
    <definedName name="OR09_D3.3_IT系统统计保监会要求上报的各类再保险数据报表">#REF!</definedName>
    <definedName name="OR09_D3.4_再保险IT系统权限管理情况">#REF!</definedName>
    <definedName name="OR09_D3.5_再保系统记录修改痕迹功能">#REF!</definedName>
    <definedName name="OR09_D4.1_再保险管理组织架构">#REF!</definedName>
    <definedName name="OR09_D4.2_分保安排及确认的及时性">#REF!</definedName>
    <definedName name="OR09_D4.3_再保系统独立性和完整性">#REF!</definedName>
    <definedName name="OR09_X1.1_再保险业务管理情况">#REF!</definedName>
    <definedName name="OR09_X1.2_再保险分入业务管理情况">#REF!</definedName>
    <definedName name="OR09_X2.2.1_再保险接受人及经纪人资信管理情况">#REF!</definedName>
    <definedName name="OR09_X2.2.3_再保险接受人信用风险突发应急预案管理情况">#REF!</definedName>
    <definedName name="OR09_X2.3.2_需续保的再保合约业务完成情况">#REF!</definedName>
    <definedName name="OR09_X2.5.1_再保险应收应付款项管理情况">#REF!</definedName>
    <definedName name="OR09_X2.6.1_每一危险单位划分是否符合相关法律法规">#REF!</definedName>
    <definedName name="OR09_X2.6.2_每一危险单位自留额管理">#REF!</definedName>
    <definedName name="OR09_X3.1_再保系统与其他系统链接">#REF!</definedName>
    <definedName name="OR09_X3.2_IT系统模块功能">#REF!</definedName>
    <definedName name="OR09_X3.3_IT系统统计再保险数据报表">#REF!</definedName>
    <definedName name="OR09_X3.4_再保险IT系统权限管理情况">#REF!</definedName>
    <definedName name="OR09_X3.5_再保系统记录修改痕迹功能">#REF!</definedName>
    <definedName name="OR10_D1.1.1_资产管理部门负责人从业经验">#REF!</definedName>
    <definedName name="OR10_D1.1.2_资产管理部门负责人违法违规及处罚">#REF!</definedName>
    <definedName name="OR10_D1.1.3_资产管理部门人员平均从业年限">#REF!</definedName>
    <definedName name="OR10_D1.2.1.1_委托投资人员岗位">#REF!</definedName>
    <definedName name="OR10_D1.2.1.2_自行投资人员岗位">#REF!</definedName>
    <definedName name="OR10_D1.2.2_人员结构">#REF!</definedName>
    <definedName name="OR10_D1.2.3_资产管理部门人员流失率">#REF!</definedName>
    <definedName name="OR10_D1.3.2_员工培训频率">#REF!</definedName>
    <definedName name="OR10_D1.4.1.1_自行投资投研人员激励机制">#REF!</definedName>
    <definedName name="OR10_D1.4.1.2_委托投资投研人员激励机制">#REF!</definedName>
    <definedName name="OR10_D1.4.2.1_自行投资风险管理人员激励机制">#REF!</definedName>
    <definedName name="OR10_D1.4.2.2_委托投资风险管理人员激励机制">#REF!</definedName>
    <definedName name="OR10_D1.4.3.1_自行投资业绩考核">#REF!</definedName>
    <definedName name="OR10_D1.4.3.2_委托投资业绩考核">#REF!</definedName>
    <definedName name="OR10_D2.1_操作风险数据库">#REF!</definedName>
    <definedName name="OR10_D2.2.1_委托投资管理制度">#REF!</definedName>
    <definedName name="OR10_D2.2.2_委托投资指引">#REF!</definedName>
    <definedName name="OR10_D2.2.3_定期评估">#REF!</definedName>
    <definedName name="OR10_D2.3.1_压力测试">#REF!</definedName>
    <definedName name="OR10_D2.3.2.1_自行投资分账户">#REF!</definedName>
    <definedName name="OR10_D2.3.2.2_委托投资分账户">#REF!</definedName>
    <definedName name="OR10_D2.4_托管">#REF!</definedName>
    <definedName name="OR10_D2.5.1_投资授权制度">#REF!</definedName>
    <definedName name="OR10_D2.5.2.1.1_自行投资决策流程信息化和自动化">#REF!</definedName>
    <definedName name="OR10_D2.5.2.1.2_委托投资决策流程信息化和自动化">#REF!</definedName>
    <definedName name="OR10_D2.5.2.2.1_自行投资决策书面记录">#REF!</definedName>
    <definedName name="OR10_D2.5.2.2.2_委托投资决策书面记录">#REF!</definedName>
    <definedName name="OR10_D2.5.3.1_自行投资投资池、备选池和禁投池体系">#REF!</definedName>
    <definedName name="OR10_D2.5.3.2_委托投资投资池、备选池和禁投池体系">#REF!</definedName>
    <definedName name="OR10_D2.5.4_投资决策操作风险">#REF!</definedName>
    <definedName name="OR10_D2.6.1.1_自行投资集中交易">#REF!</definedName>
    <definedName name="OR10_D2.6.1.2_委托投资集中交易">#REF!</definedName>
    <definedName name="OR10_D2.6.2.1_自行投资交易记录">#REF!</definedName>
    <definedName name="OR10_D2.6.2.2_委托投资交易记录">#REF!</definedName>
    <definedName name="OR10_D2.6.3_交易行为操作风险">#REF!</definedName>
    <definedName name="OR10_D2.7.1.1_自行投资会计估值政策与制度规范">#REF!</definedName>
    <definedName name="OR10_D2.7.1.2_委托投资会计估值政策与制度规范">#REF!</definedName>
    <definedName name="OR10_D2.7.2.1_自行投资清算和交易信息核对频率">#REF!</definedName>
    <definedName name="OR10_D2.7.2.2_委托投资清算和交易信息核对频率">#REF!</definedName>
    <definedName name="OR10_D2.7.3_估值核算操作风险事件">#REF!</definedName>
    <definedName name="OR10_D2.8_信息披露风险事件">#REF!</definedName>
    <definedName name="OR10_D3.1.1.1_自行投资系统自动化">#REF!</definedName>
    <definedName name="OR10_D3.1.1.2_委托投资系统自动化">#REF!</definedName>
    <definedName name="OR10_D3.1.2_系统设计差错量">#REF!</definedName>
    <definedName name="OR10_D3.2.1_系统中断次数">#REF!</definedName>
    <definedName name="OR10_D3.2.2_系统异常事件数量">#REF!</definedName>
    <definedName name="OR10_D3.3_信息安全事件数量">#REF!</definedName>
    <definedName name="OR10_D3.4_数据差错量">#REF!</definedName>
    <definedName name="OR10_D4.1_对新政策的参与和反应速度">#REF!</definedName>
    <definedName name="OR10_D4.2_新政策培训">#REF!</definedName>
    <definedName name="OR10_D6.1_投资决策操作风险事件">#REF!</definedName>
    <definedName name="OR10_D6.2_交易行为操作风险事件">#REF!</definedName>
    <definedName name="OR10_D6.3_估值核算操作风险事件">#REF!</definedName>
    <definedName name="OR10_D6.4_信息披露操作风险事件">#REF!</definedName>
    <definedName name="OR10_X1.1.2_资产管理部门负责人违法违规及处罚">#REF!</definedName>
    <definedName name="OR10_X1.2.1.1_委托投资人员岗位">#REF!</definedName>
    <definedName name="OR10_X1.2.1.2_自行投资人员岗位">#REF!</definedName>
    <definedName name="OR10_X1.4.1.1_自行投资投研人员激励机制">#REF!</definedName>
    <definedName name="OR10_X1.4.1.2_委托投资投研人员激励机制">#REF!</definedName>
    <definedName name="OR10_X1.4.2.1_自行投资风险管理人员激励机制">#REF!</definedName>
    <definedName name="OR10_X1.4.2.2_委托投资风险管理人员激励机制">#REF!</definedName>
    <definedName name="OR10_X1.4.3.1_自行投资业绩考核">#REF!</definedName>
    <definedName name="OR10_X1.4.3.2_委托投资业绩考核">#REF!</definedName>
    <definedName name="OR10_X2.1_操作风险数据库">#REF!</definedName>
    <definedName name="OR10_X2.2.1_委托投资管理制度">#REF!</definedName>
    <definedName name="OR10_X2.2.2_委托投资指引">#REF!</definedName>
    <definedName name="OR10_X2.2.3_定期评估">#REF!</definedName>
    <definedName name="OR10_X2.3.1_压力测试">#REF!</definedName>
    <definedName name="OR10_X2.3.2.1_自行投资分账户">#REF!</definedName>
    <definedName name="OR10_X2.3.2.2_委托投资分账户">#REF!</definedName>
    <definedName name="OR10_X2.4_托管">#REF!</definedName>
    <definedName name="OR10_X2.5.1_投资授权制度">#REF!</definedName>
    <definedName name="OR10_X2.5.2.1.1_自行投资决策流程信息化和自动化">#REF!</definedName>
    <definedName name="OR10_X2.5.2.1.2_委托投资决策流程信息化和自动化">#REF!</definedName>
    <definedName name="OR10_X2.5.2.2.1_自行投资决策书面记录">#REF!</definedName>
    <definedName name="OR10_X2.5.2.2.2_委托投资决策书面记录">#REF!</definedName>
    <definedName name="OR10_X2.5.3.1_自行投资投资池、备选池和禁投池体系">#REF!</definedName>
    <definedName name="OR10_X2.5.3.2_委托投资投资池、备选池和禁投池体系">#REF!</definedName>
    <definedName name="OR10_X2.6.1.1_自行投资集中交易">#REF!</definedName>
    <definedName name="OR10_X2.6.1.2_委托投资集中交易">#REF!</definedName>
    <definedName name="OR10_X2.6.2.1_自行投资交易记录">#REF!</definedName>
    <definedName name="OR10_X2.6.2.2_委托投资交易记录">#REF!</definedName>
    <definedName name="OR10_X2.7.1.1_自行投资会计估值政策与制度规范">#REF!</definedName>
    <definedName name="OR10_X2.7.1.2_委托投资会计估值政策与制度规范">#REF!</definedName>
    <definedName name="OR10_X2.7.2.1_自行投资清算和交易信息核对频率">#REF!</definedName>
    <definedName name="OR10_X2.7.2.2_委托投资清算和交易信息核对频率">#REF!</definedName>
    <definedName name="OR10_X3.1.1.1_自行投资系统自动化">#REF!</definedName>
    <definedName name="OR10_X3.1.1.2_委托投资系统自动化">#REF!</definedName>
    <definedName name="OR10_X4.1_对新政策的参与和反应速度">#REF!</definedName>
    <definedName name="OR10_X4.2_新政策培训">#REF!</definedName>
    <definedName name="OR12_D1.1_财会部门主要负责人专业性">#REF!</definedName>
    <definedName name="OR12_D1.2.1.1_财会部门人数_否_I类公司">#REF!</definedName>
    <definedName name="OR12_D1.2.1.1_财会部门人数_是_II类公司">#REF!</definedName>
    <definedName name="OR12_D1.2.1.1_财会部门人数_是_I类公司">#REF!</definedName>
    <definedName name="OR12_D1.2.1.1_财务处理情况">#REF!</definedName>
    <definedName name="OR12_D1.2.2_财会部门人员流失率">#REF!</definedName>
    <definedName name="OR12_D1.3_员工培训率">#REF!</definedName>
    <definedName name="OR12_D1.4_业绩考核">#REF!</definedName>
    <definedName name="OR12_D2.1_操作风险数据库">#REF!</definedName>
    <definedName name="OR12_D2.2.1_核算集中度">#REF!</definedName>
    <definedName name="OR12_D2.2.2_会计差错量">#REF!</definedName>
    <definedName name="OR12_D2.2.3_委托投资资产数据核对">#REF!</definedName>
    <definedName name="OR12_D2.3.1_偿付能力报告差错量">#REF!</definedName>
    <definedName name="OR12_D2.3.2_偿付能力报告出现重大错报或漏报">#REF!</definedName>
    <definedName name="OR12_D2.4.1_财务报告差错量">#REF!</definedName>
    <definedName name="OR12_D2.4.2_财务报告出现重大错报或漏报">#REF!</definedName>
    <definedName name="OR12_D2.5.1_收支两条线">#REF!</definedName>
    <definedName name="OR12_D2.5.2_银行账户集中管理">#REF!</definedName>
    <definedName name="OR12_D2.5.3_资金管理操作风险事件">#REF!</definedName>
    <definedName name="OR12_D2.6.1_单证管理">#REF!</definedName>
    <definedName name="OR12_D2.6.2_空白单证缺失率">#REF!</definedName>
    <definedName name="OR12_D2.7.1_印章管理">#REF!</definedName>
    <definedName name="OR12_D2.7.2_印章管理操作风险事件">#REF!</definedName>
    <definedName name="OR12_D2.8.1_税收管理">#REF!</definedName>
    <definedName name="OR12_D2.8.1_税收管理_II类公司">#REF!</definedName>
    <definedName name="OR12_D2.8.1_税收管理_I类公司">#REF!</definedName>
    <definedName name="OR12_D2.8.2_税收操作风险事件">#REF!</definedName>
    <definedName name="OR12_D3.1_系统自动化">#REF!</definedName>
    <definedName name="OR12_D3.2_系统异常事件数量">#REF!</definedName>
    <definedName name="OR12_D3.3_系统管理集中度">#REF!</definedName>
    <definedName name="OR12_D3.4.1_数据核对频率">#REF!</definedName>
    <definedName name="OR12_D3.4.2_数据差错率">#REF!</definedName>
    <definedName name="OR12_D4.1_对新政策的参与和反应">#REF!</definedName>
    <definedName name="OR12_D4.2_新政策培训">#REF!</definedName>
    <definedName name="OR12_X1.1_财会部门主要负责人专业性">#REF!</definedName>
    <definedName name="OR12_X1.4_业绩考核">#REF!</definedName>
    <definedName name="OR12_X2.1_操作风险数据库">#REF!</definedName>
    <definedName name="OR12_X2.2.1_核算集中度">#REF!</definedName>
    <definedName name="OR12_X2.2.3_委托投资资产数据核对">#REF!</definedName>
    <definedName name="OR12_X2.5.1_收支两条线">#REF!</definedName>
    <definedName name="OR12_X2.5.2_银行账户集中管理">#REF!</definedName>
    <definedName name="OR12_X2.6.1_单证管理">#REF!</definedName>
    <definedName name="OR12_X2.7.1_印章管理">#REF!</definedName>
    <definedName name="OR12_X2.8.1_税收管理">#REF!</definedName>
    <definedName name="OR12_X3.1_系统自动化">#REF!</definedName>
    <definedName name="OR12_X3.3_系统管理集中度">#REF!</definedName>
    <definedName name="OR12_X3.4.1_数据核对频率">#REF!</definedName>
    <definedName name="OR12_X4.1_对新政策的参与和反应">#REF!</definedName>
    <definedName name="OR12_X4.2_新政策培训">#REF!</definedName>
    <definedName name="OR13_D1.1_领导能力">#REF!</definedName>
    <definedName name="OR13_D1.2.1_财会人员流失率">#REF!</definedName>
    <definedName name="OR13_D1.2.2_会计证持证率">#REF!</definedName>
    <definedName name="OR13_D1.3_员工培训人次">#REF!</definedName>
    <definedName name="OR13_D1.4.1_管理方式">#REF!</definedName>
    <definedName name="OR13_D1.4.2_业绩考核">#REF!</definedName>
    <definedName name="OR13_D2.1.1.1_财务报告差错量">#REF!</definedName>
    <definedName name="OR13_D2.1.1.2_财务报告出现重大错报或漏报">#REF!</definedName>
    <definedName name="OR13_D2.2.1_银行账户集中管理">#REF!</definedName>
    <definedName name="OR13_D2.2.2_非现金收款比率">#REF!</definedName>
    <definedName name="OR13_D2.2.3_非现金付款比率">#REF!</definedName>
    <definedName name="OR13_D2.2.4_非寿险业务非正常应收保费比例">#REF!</definedName>
    <definedName name="OR13_D2.3.1_费用预算执行情况">#REF!</definedName>
    <definedName name="OR13_D2.4.2_单证回销率">#REF!</definedName>
    <definedName name="OR13_D2.5_税收操作风险事件">#REF!</definedName>
    <definedName name="OR13_D3.2_系统对接">#REF!</definedName>
    <definedName name="OR13_D5_亿元保费财务操作风险事件数">#REF!</definedName>
    <definedName name="OR13_X1.4.1_管理方式">#REF!</definedName>
    <definedName name="OR13_X1.4.2_业绩考核">#REF!</definedName>
    <definedName name="OR13_X2.2.1_银行账户管理集中度">#REF!</definedName>
    <definedName name="OR13_X2.3.1_费用预算执行情况">#REF!</definedName>
    <definedName name="OR13_X3.2_系统对接">#REF!</definedName>
    <definedName name="OR14_D1_II类公司">#REF!</definedName>
    <definedName name="OR14_D1_I类公司">#REF!</definedName>
    <definedName name="OR14_D1_精算人员数量">#REF!</definedName>
    <definedName name="OR14_D2.1_未到期责任准备金评估">#REF!</definedName>
    <definedName name="OR14_D2.2_已发生未报案未决赔款准备金评估">#REF!</definedName>
    <definedName name="OR14_D2.3_分保未决赔款准备金管理">#REF!</definedName>
    <definedName name="OR14_D2.4_准备金核算完整性和及时性">#REF!</definedName>
    <definedName name="OR14_D2.5_准备金总部是否有冗余">#REF!</definedName>
    <definedName name="OR14_D2.6_再保后未决赔款准备金回溯偏差率得分_II类公司">#REF!</definedName>
    <definedName name="OR14_D2.6_再保后未决赔款准备金回溯偏差率得分_I类公司">#REF!</definedName>
    <definedName name="OR14_D2.7_准备金管理制度">#REF!</definedName>
    <definedName name="OR14_D2.8.1_底稿完善性得分">#REF!</definedName>
    <definedName name="OR14_D2.8.2_编制频率得分">#REF!</definedName>
    <definedName name="OR14_D2.8.3_有效复核得分">#REF!</definedName>
    <definedName name="OR14_D2.8.4_有效留存或备份得分">#REF!</definedName>
    <definedName name="OR14_D4.2_未决赔款准备金回溯偏差率">#REF!</definedName>
    <definedName name="OR14_D4.3_准备金系统数据一致性">#REF!</definedName>
    <definedName name="OR14_X2.1_未到期责任准备金评估">#REF!</definedName>
    <definedName name="OR14_X2.2_已发生未报案未决赔款准备金评估">#REF!</definedName>
    <definedName name="OR14_X2.3_分保未决赔款准备金管理">#REF!</definedName>
    <definedName name="OR14_X2.4_准备金核算完整性和及时性">#REF!</definedName>
    <definedName name="OR14_X2.5_准备金总部是否有冗余">#REF!</definedName>
    <definedName name="OR14_X2.7_准备金管理制度">#REF!</definedName>
    <definedName name="OR14_X2.8.1_底稿完善性">#REF!</definedName>
    <definedName name="OR14_X2.8.2_编制频率">#REF!</definedName>
    <definedName name="OR14_X2.8.3_有效复核">#REF!</definedName>
    <definedName name="OR14_X2.8.4_有效留存或备份">#REF!</definedName>
    <definedName name="OR15_D1.1_准备金评估工作人员的工作经验">#REF!</definedName>
    <definedName name="OR15_D1.2_总精算师在公司连续工作年限">#REF!</definedName>
    <definedName name="OR15_D1.3_总精算师变换情况">#REF!</definedName>
    <definedName name="OR15_D1.4_再保险管理人员的工作经验">#REF!</definedName>
    <definedName name="OR17_D3.1_百亿元保费案件数">#REF!</definedName>
    <definedName name="OR17_D3.2_案件增长率">#REF!</definedName>
    <definedName name="OR17_D3.3_案发机构占比">#REF!</definedName>
    <definedName name="OR17_D3.4_案件报送不及时率">#REF!</definedName>
    <definedName name="OR17_D3.5_案件报送差错率">#REF!</definedName>
    <definedName name="OR17_D3.6_重大案件调查完成率">#REF!</definedName>
    <definedName name="OR17_D3.6_重大案件调查完成率情况">#REF!</definedName>
    <definedName name="OR17_D3.7_问责完成率">#REF!</definedName>
    <definedName name="OR17_D3.7_问责完成率情况">#REF!</definedName>
    <definedName name="OR17_D3.8_问责通报完成率">#REF!</definedName>
    <definedName name="OR17_D3.8_问责通报完成率情况">#REF!</definedName>
    <definedName name="OR18_D1.1.1.3_罚款和没收违法所得累计金额">#REF!</definedName>
    <definedName name="OR18_D1.1.1.4_管理人员受处罚情况">#REF!</definedName>
    <definedName name="OR18_D1.1.2既往行政处罚">#REF!</definedName>
    <definedName name="OR18_D1.2_非保险类行政处罚">#REF!</definedName>
    <definedName name="OR18_D2.1.1_产险业每家分支机构受罚款金额">#REF!</definedName>
    <definedName name="OR18_D2.1.2_寿险业每家分支机构受罚款金额">#REF!</definedName>
    <definedName name="OR18_D2.1.3_再保险公司每家分支机构受罚款金额">#REF!</definedName>
    <definedName name="OR18_D2.1_每家分支机构受罚款金额_公司类型">#REF!</definedName>
    <definedName name="OR18_D2.2.1_产险业受严重处罚分支机构占比">#REF!</definedName>
    <definedName name="OR18_D2.2.2_寿险业受严重处罚分支机构占比">#REF!</definedName>
    <definedName name="OR18_D2.2.3_再保险公司受严重处罚分支机构占比">#REF!</definedName>
    <definedName name="OR18_D2.2_受严重处罚分支机构占比_公司类型">#REF!</definedName>
    <definedName name="OR18_D3.1_设置合规管理部门">#REF!</definedName>
    <definedName name="OR18_D3.2_合规管理政策">#REF!</definedName>
    <definedName name="OR18_D3.3_落实合规政策的文件">#REF!</definedName>
    <definedName name="OR18_D3.4_开展合规培训">#REF!</definedName>
    <definedName name="OR18_D3.5_提交年度合规报告">#REF!</definedName>
    <definedName name="OR18_D5_特殊评价">#REF!</definedName>
    <definedName name="OR18_X1.1.1.4_管理人员受处罚情况">#REF!</definedName>
    <definedName name="OR18_X1.2_非保险类行政处罚">#REF!</definedName>
    <definedName name="OR18_X3.1_设置合规管理部门">#REF!</definedName>
    <definedName name="OR18_X3.2_合规管理政策">#REF!</definedName>
    <definedName name="OR18_X3.3_落实合规政策的文件">#REF!</definedName>
    <definedName name="OR18_X3.4_开展合规培训">#REF!</definedName>
    <definedName name="OR18_X3.5_提交年度合规报告">#REF!</definedName>
    <definedName name="OR18_X5_特殊评价">#REF!</definedName>
    <definedName name="PA_ADD_BEN">#REF!</definedName>
    <definedName name="PA_RATE">#REF!</definedName>
    <definedName name="PA_RATE_MTH">#REF!</definedName>
    <definedName name="part_surr_pc">#REF!</definedName>
    <definedName name="part_surr_rate_col" localSheetId="8">#REF!</definedName>
    <definedName name="part_surr_rate_col" localSheetId="1">#REF!</definedName>
    <definedName name="part_surr_rate_col">#REF!</definedName>
    <definedName name="part_surr_rate_tbl" localSheetId="8">#REF!</definedName>
    <definedName name="part_surr_rate_tbl" localSheetId="1">#REF!</definedName>
    <definedName name="part_surr_rate_tbl">#REF!</definedName>
    <definedName name="part_surr_tbl" localSheetId="8">#REF!</definedName>
    <definedName name="part_surr_tbl" localSheetId="1">#REF!</definedName>
    <definedName name="part_surr_tbl">#REF!</definedName>
    <definedName name="PASTE_COPY" localSheetId="8">#REF!</definedName>
    <definedName name="PASTE_COPY" localSheetId="1">#REF!</definedName>
    <definedName name="PASTE_COPY">#REF!</definedName>
    <definedName name="PASTE_ST" localSheetId="8">#REF!</definedName>
    <definedName name="PASTE_ST" localSheetId="1">#REF!</definedName>
    <definedName name="PASTE_ST">#REF!</definedName>
    <definedName name="Pay_Date" localSheetId="8">#REF!</definedName>
    <definedName name="Pay_Date" localSheetId="1">#REF!</definedName>
    <definedName name="Pay_Date">#REF!</definedName>
    <definedName name="Pay_Num" localSheetId="8">#REF!</definedName>
    <definedName name="Pay_Num" localSheetId="1">#REF!</definedName>
    <definedName name="Pay_Num">#REF!</definedName>
    <definedName name="Payment_Date" localSheetId="8">DATE(YEAR('表3-1 成本收益匹配状况'!Loan_Start),MONTH('表3-1 成本收益匹配状况'!Loan_Start)+Payment_Number,DAY('表3-1 成本收益匹配状况'!Loan_Start))</definedName>
    <definedName name="Payment_Date" localSheetId="1">DATE(YEAR('资产负债匹配指标预警报表(财产保险公司)'!Loan_Start),MONTH('资产负债匹配指标预警报表(财产保险公司)'!Loan_Start)+Payment_Number,DAY('资产负债匹配指标预警报表(财产保险公司)'!Loan_Start))</definedName>
    <definedName name="Payment_Date">DATE(YEAR(Loan_Start),MONTH(Loan_Start)+Payment_Number,DAY(Loan_Start))</definedName>
    <definedName name="PERIOD">#REF!</definedName>
    <definedName name="PERIOD_COMPARE">#REF!</definedName>
    <definedName name="PERIOD_COMPARE_COLUMN">#REF!</definedName>
    <definedName name="PLAN_COST">#REF!</definedName>
    <definedName name="PLAN_EXPENSE">#REF!</definedName>
    <definedName name="PLAN_PROFIT">#REF!</definedName>
    <definedName name="PLAN_SALES">#REF!</definedName>
    <definedName name="Planning2Total">#REF!</definedName>
    <definedName name="PlanningTotal">#REF!</definedName>
    <definedName name="POL_TERM">#REF!</definedName>
    <definedName name="PREM_ACC_ROP_TBL">#REF!</definedName>
    <definedName name="PREM_ANN" localSheetId="8">#REF!</definedName>
    <definedName name="PREM_ANN" localSheetId="1">#REF!</definedName>
    <definedName name="PREM_ANN">#REF!</definedName>
    <definedName name="PREM_ANN_TIME" localSheetId="8">#REF!</definedName>
    <definedName name="PREM_ANN_TIME" localSheetId="1">#REF!</definedName>
    <definedName name="PREM_ANN_TIME">#REF!</definedName>
    <definedName name="PREM_ANND" localSheetId="8">#REF!</definedName>
    <definedName name="PREM_ANND" localSheetId="1">#REF!</definedName>
    <definedName name="PREM_ANND">#REF!</definedName>
    <definedName name="PREM_ANNF" localSheetId="8">#REF!</definedName>
    <definedName name="PREM_ANNF" localSheetId="1">#REF!</definedName>
    <definedName name="PREM_ANNF">#REF!</definedName>
    <definedName name="PREM_ANNG" localSheetId="8">#REF!</definedName>
    <definedName name="PREM_ANNG" localSheetId="1">#REF!</definedName>
    <definedName name="PREM_ANNG">#REF!</definedName>
    <definedName name="PREM_ASS_COL" localSheetId="8">#REF!</definedName>
    <definedName name="PREM_ASS_COL" localSheetId="1">#REF!</definedName>
    <definedName name="PREM_ASS_COL">#REF!</definedName>
    <definedName name="PREM_ASS_TBL" localSheetId="8">#REF!</definedName>
    <definedName name="PREM_ASS_TBL" localSheetId="1">#REF!</definedName>
    <definedName name="PREM_ASS_TBL">#REF!</definedName>
    <definedName name="PREM_CALC" localSheetId="8">#REF!</definedName>
    <definedName name="PREM_CALC" localSheetId="1">#REF!</definedName>
    <definedName name="PREM_CALC">#REF!</definedName>
    <definedName name="PREM_DB_STRUC" localSheetId="8">#REF!</definedName>
    <definedName name="PREM_DB_STRUC" localSheetId="1">#REF!</definedName>
    <definedName name="PREM_DB_STRUC">#REF!</definedName>
    <definedName name="PREM_DMORT" localSheetId="8">#REF!</definedName>
    <definedName name="PREM_DMORT" localSheetId="1">#REF!</definedName>
    <definedName name="PREM_DMORT">#REF!</definedName>
    <definedName name="PREM_DUM" localSheetId="8">#REF!</definedName>
    <definedName name="PREM_DUM" localSheetId="1">#REF!</definedName>
    <definedName name="PREM_DUM">#REF!</definedName>
    <definedName name="PREM_ENT_AGE" localSheetId="8">#REF!</definedName>
    <definedName name="PREM_ENT_AGE" localSheetId="1">#REF!</definedName>
    <definedName name="PREM_ENT_AGE">#REF!</definedName>
    <definedName name="PREM_EXP_BEN" localSheetId="8">#REF!</definedName>
    <definedName name="PREM_EXP_BEN" localSheetId="1">#REF!</definedName>
    <definedName name="PREM_EXP_BEN">#REF!</definedName>
    <definedName name="PREM_EXP_DBEN" localSheetId="8">#REF!</definedName>
    <definedName name="PREM_EXP_DBEN" localSheetId="1">#REF!</definedName>
    <definedName name="PREM_EXP_DBEN">#REF!</definedName>
    <definedName name="PREM_EXP_TBL" localSheetId="8">#REF!</definedName>
    <definedName name="PREM_EXP_TBL" localSheetId="1">#REF!</definedName>
    <definedName name="PREM_EXP_TBL">#REF!</definedName>
    <definedName name="PREM_FADJ" localSheetId="8">#REF!</definedName>
    <definedName name="PREM_FADJ" localSheetId="1">#REF!</definedName>
    <definedName name="PREM_FADJ">#REF!</definedName>
    <definedName name="Prem_freq">#REF!</definedName>
    <definedName name="PREM_FREQ_ADJ">#REF!</definedName>
    <definedName name="PREM_JL" localSheetId="8">#REF!</definedName>
    <definedName name="PREM_JL" localSheetId="1">#REF!</definedName>
    <definedName name="PREM_JL">#REF!</definedName>
    <definedName name="PREM_LOAD">#REF!</definedName>
    <definedName name="PREM_MAT_MULT" localSheetId="8">#REF!</definedName>
    <definedName name="PREM_MAT_MULT" localSheetId="1">#REF!</definedName>
    <definedName name="PREM_MAT_MULT">#REF!</definedName>
    <definedName name="PREM_MORT" localSheetId="8">#REF!</definedName>
    <definedName name="PREM_MORT" localSheetId="1">#REF!</definedName>
    <definedName name="PREM_MORT">#REF!</definedName>
    <definedName name="PREM_MORT_LOAD" localSheetId="8">#REF!</definedName>
    <definedName name="PREM_MORT_LOAD" localSheetId="1">#REF!</definedName>
    <definedName name="PREM_MORT_LOAD">#REF!</definedName>
    <definedName name="PREM_MORT_LOAD_DPER" localSheetId="8">#REF!</definedName>
    <definedName name="PREM_MORT_LOAD_DPER" localSheetId="1">#REF!</definedName>
    <definedName name="PREM_MORT_LOAD_DPER">#REF!</definedName>
    <definedName name="PREM_MORT_LOAD_TBL" localSheetId="8">#REF!</definedName>
    <definedName name="PREM_MORT_LOAD_TBL" localSheetId="1">#REF!</definedName>
    <definedName name="PREM_MORT_LOAD_TBL">#REF!</definedName>
    <definedName name="PREM_MP" localSheetId="8">#REF!</definedName>
    <definedName name="PREM_MP" localSheetId="1">#REF!</definedName>
    <definedName name="PREM_MP">#REF!</definedName>
    <definedName name="PREM_MULT_INDEX" localSheetId="8">#REF!</definedName>
    <definedName name="PREM_MULT_INDEX" localSheetId="1">#REF!</definedName>
    <definedName name="PREM_MULT_INDEX">#REF!</definedName>
    <definedName name="PREM_MULT_NAME" localSheetId="8">#REF!</definedName>
    <definedName name="PREM_MULT_NAME" localSheetId="1">#REF!</definedName>
    <definedName name="PREM_MULT_NAME">#REF!</definedName>
    <definedName name="PREM_MULT_TBL" localSheetId="8">#REF!</definedName>
    <definedName name="PREM_MULT_TBL" localSheetId="1">#REF!</definedName>
    <definedName name="PREM_MULT_TBL">#REF!</definedName>
    <definedName name="PREM_MULT_TIME" localSheetId="8">#REF!</definedName>
    <definedName name="PREM_MULT_TIME" localSheetId="1">#REF!</definedName>
    <definedName name="PREM_MULT_TIME">#REF!</definedName>
    <definedName name="PREM_POL_TERM" localSheetId="8">#REF!</definedName>
    <definedName name="PREM_POL_TERM" localSheetId="1">#REF!</definedName>
    <definedName name="PREM_POL_TERM">#REF!</definedName>
    <definedName name="PREM_PREM_F" localSheetId="8">#REF!</definedName>
    <definedName name="PREM_PREM_F" localSheetId="1">#REF!</definedName>
    <definedName name="PREM_PREM_F">#REF!</definedName>
    <definedName name="PREM_PROD" localSheetId="8">#REF!</definedName>
    <definedName name="PREM_PROD" localSheetId="1">#REF!</definedName>
    <definedName name="PREM_PROD">#REF!</definedName>
    <definedName name="PREM_PTERM" localSheetId="8">#REF!</definedName>
    <definedName name="PREM_PTERM" localSheetId="1">#REF!</definedName>
    <definedName name="PREM_PTERM">#REF!</definedName>
    <definedName name="PREM_RATE" localSheetId="8">#REF!</definedName>
    <definedName name="PREM_RATE" localSheetId="1">#REF!</definedName>
    <definedName name="PREM_RATE">#REF!</definedName>
    <definedName name="PREM_RDR" localSheetId="8">#REF!</definedName>
    <definedName name="PREM_RDR" localSheetId="1">#REF!</definedName>
    <definedName name="PREM_RDR">#REF!</definedName>
    <definedName name="PREM_RDR_DMTH" localSheetId="8">#REF!</definedName>
    <definedName name="PREM_RDR_DMTH" localSheetId="1">#REF!</definedName>
    <definedName name="PREM_RDR_DMTH">#REF!</definedName>
    <definedName name="PREM_RDR_MTH" localSheetId="8">#REF!</definedName>
    <definedName name="PREM_RDR_MTH" localSheetId="1">#REF!</definedName>
    <definedName name="PREM_RDR_MTH">#REF!</definedName>
    <definedName name="PREM_ROP" localSheetId="8">#REF!</definedName>
    <definedName name="PREM_ROP" localSheetId="1">#REF!</definedName>
    <definedName name="PREM_ROP">#REF!</definedName>
    <definedName name="PREM_ROP_PER" localSheetId="8">#REF!</definedName>
    <definedName name="PREM_ROP_PER" localSheetId="1">#REF!</definedName>
    <definedName name="PREM_ROP_PER">#REF!</definedName>
    <definedName name="PREM_ROP_RATE" localSheetId="8">#REF!</definedName>
    <definedName name="PREM_ROP_RATE" localSheetId="1">#REF!</definedName>
    <definedName name="PREM_ROP_RATE">#REF!</definedName>
    <definedName name="PREM_SA" localSheetId="8">#REF!</definedName>
    <definedName name="PREM_SA" localSheetId="1">#REF!</definedName>
    <definedName name="PREM_SA">#REF!</definedName>
    <definedName name="PREM_SEX" localSheetId="8">#REF!</definedName>
    <definedName name="PREM_SEX" localSheetId="1">#REF!</definedName>
    <definedName name="PREM_SEX">#REF!</definedName>
    <definedName name="PREM_SMK" localSheetId="8">#REF!</definedName>
    <definedName name="PREM_SMK" localSheetId="1">#REF!</definedName>
    <definedName name="PREM_SMK">#REF!</definedName>
    <definedName name="PREM_TERM">#REF!</definedName>
    <definedName name="PREM_TERMV" localSheetId="8">#REF!</definedName>
    <definedName name="PREM_TERMV" localSheetId="1">#REF!</definedName>
    <definedName name="PREM_TERMV">#REF!</definedName>
    <definedName name="Princ" localSheetId="8">#REF!</definedName>
    <definedName name="Princ" localSheetId="1">#REF!</definedName>
    <definedName name="Princ">#REF!</definedName>
    <definedName name="_xlnm.Print_Area" localSheetId="11">不良资产备注!$A$1:$T$12</definedName>
    <definedName name="_xlnm.Print_Area" localSheetId="4">'表1-1 资产配置状况'!$A$1:$O$196</definedName>
    <definedName name="_xlnm.Print_Area" localSheetId="5">'表1-2 资产信用状况'!$A$1:$O$98</definedName>
    <definedName name="_xlnm.Print_Area" localSheetId="6">'表1-3 负债产品信息'!$A$1:$J$23</definedName>
    <definedName name="_xlnm.Print_Area" localSheetId="7">'表2-1 沉淀资金匹配（传统保险账户）'!$A$1:$I$25</definedName>
    <definedName name="_xlnm.Print_Area" localSheetId="8">'表3-1 成本收益匹配状况'!$A$1:$F$59</definedName>
    <definedName name="_xlnm.Print_Area" localSheetId="9">'表3-2 成本收益匹配压力测试'!$A$1:$H$58</definedName>
    <definedName name="_xlnm.Print_Area" localSheetId="10">'表4-1 流动性覆盖率'!$A$1:$D$11</definedName>
    <definedName name="_xlnm.Print_Area" localSheetId="0">封面!$A$1:$B$13</definedName>
    <definedName name="_xlnm.Print_Area" localSheetId="2">目录!$A$1:$C$15</definedName>
    <definedName name="_xlnm.Print_Area" localSheetId="3">评估频率及填报频率!$A$1:$E$23</definedName>
    <definedName name="_xlnm.Print_Area" localSheetId="1">'资产负债匹配指标预警报表(财产保险公司)'!$A$1:$F$13</definedName>
    <definedName name="Print_Area_Reset" localSheetId="8">OFFSET('表3-1 成本收益匹配状况'!Full_Print,0,0,'表3-1 成本收益匹配状况'!Last_Row)</definedName>
    <definedName name="Print_Area_Reset" localSheetId="1">OFFSET('资产负债匹配指标预警报表(财产保险公司)'!Full_Print,0,0,'资产负债匹配指标预警报表(财产保险公司)'!Last_Row)</definedName>
    <definedName name="Print_Area_Reset">OFFSET(Full_Print,0,0,Last_Row)</definedName>
    <definedName name="_xlnm.Print_Titles" localSheetId="5">'表1-2 资产信用状况'!$1:$2</definedName>
    <definedName name="_xlnm.Print_Titles" localSheetId="9">'表3-2 成本收益匹配压力测试'!$1:$1</definedName>
    <definedName name="_xlnm.Print_Titles" localSheetId="10">'表4-1 流动性覆盖率'!$1:$1</definedName>
    <definedName name="_xlnm.Print_Titles" localSheetId="1">'资产负债匹配指标预警报表(财产保险公司)'!$3:$3</definedName>
    <definedName name="PROD">#REF!</definedName>
    <definedName name="PY">#REF!</definedName>
    <definedName name="PY_COST">#REF!</definedName>
    <definedName name="PY_EXPENSE">#REF!</definedName>
    <definedName name="PY_PROFIT">#REF!</definedName>
    <definedName name="PY_SALES">#REF!</definedName>
    <definedName name="RDR">#REF!</definedName>
    <definedName name="RDR_ANN">#REF!</definedName>
    <definedName name="RE_PP">#REF!</definedName>
    <definedName name="RE_PREM">#REF!</definedName>
    <definedName name="RES_CIRC_LOAD_TBL">#REF!</definedName>
    <definedName name="RES_CIRC_TBL">#REF!</definedName>
    <definedName name="RES_CIRCAP_LOAD_TBL">#REF!</definedName>
    <definedName name="RES_CIRCAP_TBL">#REF!</definedName>
    <definedName name="RES_DMORT">#REF!</definedName>
    <definedName name="RES_INT_MTH">#REF!</definedName>
    <definedName name="RES_MORT">#REF!</definedName>
    <definedName name="RES_MORT_LOAD">#REF!</definedName>
    <definedName name="RES_MORT_LOAD_DPER">#REF!</definedName>
    <definedName name="RES_MORT_LOAD_TBL">#REF!</definedName>
    <definedName name="RES_MORT_LOAD_TBL_F">#REF!</definedName>
    <definedName name="RES_MTD_ADJ">#REF!</definedName>
    <definedName name="RES_SURR_COL">#REF!</definedName>
    <definedName name="RES_SURR_TBL">#REF!</definedName>
    <definedName name="RES_TERM">#REF!</definedName>
    <definedName name="ROP">#REF!</definedName>
    <definedName name="ROP_ACC_RATE_TBL">#REF!</definedName>
    <definedName name="ROP_PER">#REF!</definedName>
    <definedName name="RR01_X1.3_外部因素" localSheetId="8">#REF!</definedName>
    <definedName name="RR01_X1.3_外部因素" localSheetId="2">#REF!</definedName>
    <definedName name="RR01_X1.3_外部因素" localSheetId="1">#REF!</definedName>
    <definedName name="RR01_X1.3_外部因素">#REF!</definedName>
    <definedName name="RY_SURR_NP">#REF!</definedName>
    <definedName name="SA">#REF!</definedName>
    <definedName name="SA_MULT_COL">#REF!</definedName>
    <definedName name="SALES_FCST_ROWS">#REF!,#REF!,#REF!</definedName>
    <definedName name="SALES_SORT">#REF!</definedName>
    <definedName name="Sched_Pay" localSheetId="8">#REF!</definedName>
    <definedName name="Sched_Pay" localSheetId="1">#REF!</definedName>
    <definedName name="Sched_Pay">#REF!</definedName>
    <definedName name="Scheduled_Extra_Payments" localSheetId="8">#REF!</definedName>
    <definedName name="Scheduled_Extra_Payments" localSheetId="1">#REF!</definedName>
    <definedName name="Scheduled_Extra_Payments">#REF!</definedName>
    <definedName name="Scheduled_Interest_Rate" localSheetId="8">#REF!</definedName>
    <definedName name="Scheduled_Interest_Rate" localSheetId="1">#REF!</definedName>
    <definedName name="Scheduled_Interest_Rate">#REF!</definedName>
    <definedName name="Scheduled_Monthly_Payment" localSheetId="8">#REF!</definedName>
    <definedName name="Scheduled_Monthly_Payment" localSheetId="1">#REF!</definedName>
    <definedName name="Scheduled_Monthly_Payment">#REF!</definedName>
    <definedName name="SCN_DES_ST">#REF!</definedName>
    <definedName name="SCN_NO">#REF!</definedName>
    <definedName name="Sex">#REF!</definedName>
    <definedName name="SM_COL" localSheetId="8">#REF!</definedName>
    <definedName name="SM_COL" localSheetId="1">#REF!</definedName>
    <definedName name="SM_COL">#REF!</definedName>
    <definedName name="SM_RES">#REF!</definedName>
    <definedName name="SM_SAR">#REF!</definedName>
    <definedName name="SM_TBL" localSheetId="8">#REF!</definedName>
    <definedName name="SM_TBL" localSheetId="1">#REF!</definedName>
    <definedName name="SM_TBL">#REF!</definedName>
    <definedName name="SOLVE" localSheetId="8">#REF!</definedName>
    <definedName name="SOLVE" localSheetId="1">#REF!</definedName>
    <definedName name="SOLVE">#REF!</definedName>
    <definedName name="ST_DATE" localSheetId="8">#REF!</definedName>
    <definedName name="ST_DATE" localSheetId="1">#REF!</definedName>
    <definedName name="ST_DATE">#REF!</definedName>
    <definedName name="SURR_CIRC_LOAD_TBL">#REF!</definedName>
    <definedName name="SURR_CIRC_TBL">#REF!</definedName>
    <definedName name="SURR_CIRCAP_LOAD_TBL">#REF!</definedName>
    <definedName name="SURR_CIRCAP_TBL">#REF!</definedName>
    <definedName name="SURR_CIRCSA_LOAD_TBL" localSheetId="8">#REF!</definedName>
    <definedName name="SURR_CIRCSA_LOAD_TBL" localSheetId="1">#REF!</definedName>
    <definedName name="SURR_CIRCSA_LOAD_TBL">#REF!</definedName>
    <definedName name="SURR_DMORT">#REF!</definedName>
    <definedName name="SURR_INT_MTH">#REF!</definedName>
    <definedName name="SURR_MORT">#REF!</definedName>
    <definedName name="SURR_MORT_LOAD">#REF!</definedName>
    <definedName name="SURR_MORT_LOAD_DPER">#REF!</definedName>
    <definedName name="SURR_MORT_LOAD_TBL">#REF!</definedName>
    <definedName name="SURR_MORT_LOAD_TBL_F">#REF!</definedName>
    <definedName name="SURR_NP_MTD">#REF!</definedName>
    <definedName name="SURR_NP_MTD2">#REF!</definedName>
    <definedName name="SURR_NP_TBL">#REF!</definedName>
    <definedName name="SURR_TERM">#REF!</definedName>
    <definedName name="TARGET" localSheetId="8">#REF!</definedName>
    <definedName name="TARGET" localSheetId="1">#REF!</definedName>
    <definedName name="TARGET">#REF!</definedName>
    <definedName name="TAX">#REF!</definedName>
    <definedName name="TestTotal">#REF!</definedName>
    <definedName name="top_up">#REF!</definedName>
    <definedName name="Total_Interest" localSheetId="8">#REF!</definedName>
    <definedName name="Total_Interest" localSheetId="1">#REF!</definedName>
    <definedName name="Total_Interest">#REF!</definedName>
    <definedName name="Total_Pay" localSheetId="8">#REF!</definedName>
    <definedName name="Total_Pay" localSheetId="1">#REF!</definedName>
    <definedName name="Total_Pay">#REF!</definedName>
    <definedName name="Total_Payment" localSheetId="8">Scheduled_Payment+Extra_Payment</definedName>
    <definedName name="Total_Payment" localSheetId="1">Scheduled_Payment+Extra_Payment</definedName>
    <definedName name="Total_Payment">Scheduled_Payment+Extra_Payment</definedName>
    <definedName name="Values_Entered" localSheetId="8">IF('表3-1 成本收益匹配状况'!Loan_Amount*'表3-1 成本收益匹配状况'!Interest_Rate*'表3-1 成本收益匹配状况'!Loan_Years*'表3-1 成本收益匹配状况'!Loan_Start&gt;0,1,0)</definedName>
    <definedName name="Values_Entered" localSheetId="1">IF('资产负债匹配指标预警报表(财产保险公司)'!Loan_Amount*'资产负债匹配指标预警报表(财产保险公司)'!Interest_Rate*'资产负债匹配指标预警报表(财产保险公司)'!Loan_Years*'资产负债匹配指标预警报表(财产保险公司)'!Loan_Start&gt;0,1,0)</definedName>
    <definedName name="Values_Entered">IF(Loan_Amount*Interest_Rate*Loan_Years*Loan_Start&gt;0,1,0)</definedName>
    <definedName name="YEARS">#REF!</definedName>
    <definedName name="Z_2B1982F3_BE00_4C95_A5E6_BE7F3CE02B71_.wvu.Cols" localSheetId="0" hidden="1">封面!$IR:$IU</definedName>
    <definedName name="Z_2B1982F3_BE00_4C95_A5E6_BE7F3CE02B71_.wvu.FilterData" localSheetId="2" hidden="1">目录!$A$2:$C$9</definedName>
    <definedName name="Z_2B1982F3_BE00_4C95_A5E6_BE7F3CE02B71_.wvu.PrintArea" localSheetId="11" hidden="1">不良资产备注!$A$1:$K$12</definedName>
    <definedName name="Z_2B1982F3_BE00_4C95_A5E6_BE7F3CE02B71_.wvu.PrintArea" localSheetId="4" hidden="1">'表1-1 资产配置状况'!$A$1:$O$190</definedName>
    <definedName name="Z_2B1982F3_BE00_4C95_A5E6_BE7F3CE02B71_.wvu.PrintArea" localSheetId="5" hidden="1">'表1-2 资产信用状况'!$A$1:$O$98</definedName>
    <definedName name="Z_2B1982F3_BE00_4C95_A5E6_BE7F3CE02B71_.wvu.PrintArea" localSheetId="6" hidden="1">'表1-3 负债产品信息'!$A$1:$J$23</definedName>
    <definedName name="Z_2B1982F3_BE00_4C95_A5E6_BE7F3CE02B71_.wvu.PrintArea" localSheetId="7" hidden="1">'表2-1 沉淀资金匹配（传统保险账户）'!$A$1:$I$25</definedName>
    <definedName name="Z_2B1982F3_BE00_4C95_A5E6_BE7F3CE02B71_.wvu.PrintArea" localSheetId="8" hidden="1">'表3-1 成本收益匹配状况'!$A$1:$G$54</definedName>
    <definedName name="Z_2B1982F3_BE00_4C95_A5E6_BE7F3CE02B71_.wvu.PrintArea" localSheetId="9" hidden="1">'表3-2 成本收益匹配压力测试'!$A$1:$H$58</definedName>
    <definedName name="Z_2B1982F3_BE00_4C95_A5E6_BE7F3CE02B71_.wvu.PrintArea" localSheetId="10" hidden="1">'表4-1 流动性覆盖率'!$A$1:$A$2</definedName>
    <definedName name="Z_2B1982F3_BE00_4C95_A5E6_BE7F3CE02B71_.wvu.PrintArea" localSheetId="0" hidden="1">封面!$A$1:$B$13</definedName>
    <definedName name="Z_2B1982F3_BE00_4C95_A5E6_BE7F3CE02B71_.wvu.PrintArea" localSheetId="2" hidden="1">目录!$A$1:$C$15</definedName>
    <definedName name="Z_2B1982F3_BE00_4C95_A5E6_BE7F3CE02B71_.wvu.PrintArea" localSheetId="3" hidden="1">评估频率及填报频率!$A$1:$E$23</definedName>
    <definedName name="Z_2B1982F3_BE00_4C95_A5E6_BE7F3CE02B71_.wvu.PrintArea" localSheetId="1" hidden="1">'资产负债匹配指标预警报表(财产保险公司)'!$A$1:$F$11</definedName>
    <definedName name="Z_2B1982F3_BE00_4C95_A5E6_BE7F3CE02B71_.wvu.PrintTitles" localSheetId="5" hidden="1">'表1-2 资产信用状况'!$1:$2</definedName>
    <definedName name="Z_2B1982F3_BE00_4C95_A5E6_BE7F3CE02B71_.wvu.PrintTitles" localSheetId="9" hidden="1">'表3-2 成本收益匹配压力测试'!$1:$1</definedName>
    <definedName name="Z_2B1982F3_BE00_4C95_A5E6_BE7F3CE02B71_.wvu.PrintTitles" localSheetId="10" hidden="1">'表4-1 流动性覆盖率'!$1:$1</definedName>
    <definedName name="Z_2B1982F3_BE00_4C95_A5E6_BE7F3CE02B71_.wvu.PrintTitles" localSheetId="1" hidden="1">'资产负债匹配指标预警报表(财产保险公司)'!$3:$3</definedName>
    <definedName name="ZILLMER">#REF!</definedName>
    <definedName name="部门">OFFSET(#REF!,,,COUNTA(#REF!),)</definedName>
    <definedName name="公司类别" localSheetId="8">#REF!</definedName>
    <definedName name="公司类别" localSheetId="2">#REF!</definedName>
    <definedName name="公司类别" localSheetId="1">#REF!</definedName>
    <definedName name="公司类别">#REF!</definedName>
    <definedName name="公司类型">#REF!</definedName>
    <definedName name="开户行">OFFSET(#REF!,,,COUNTA(#REF!),)</definedName>
    <definedName name="类型">OFFSET(#REF!,,,COUNTA(#REF!),)</definedName>
    <definedName name="是否经营农险">#REF!</definedName>
    <definedName name="责任人">OFFSET(#REF!,,,COUNTA(#REF!),)</definedName>
    <definedName name="支票号">OFFSET(#REF!,,,COUNTA(#REF!),)</definedName>
  </definedNames>
  <calcPr calcId="144525" calcMode="manual" calcCompleted="0" calcOnSave="0"/>
  <customWorkbookViews>
    <customWorkbookView name="姚玥 - 个人视图" guid="{2B1982F3-BE00-4C95-A5E6-BE7F3CE02B71}" personalView="1" maximized="1" xWindow="-11" yWindow="-11" windowWidth="1942" windowHeight="1176" activeSheetId="6"/>
  </customWorkbookViews>
</workbook>
</file>

<file path=xl/sharedStrings.xml><?xml version="1.0" encoding="utf-8"?>
<sst xmlns="http://schemas.openxmlformats.org/spreadsheetml/2006/main" count="993" uniqueCount="601">
  <si>
    <t>附件2：</t>
  </si>
  <si>
    <t>财产保险公司资产负债管理报表</t>
  </si>
  <si>
    <t>公司名称：</t>
  </si>
  <si>
    <t>保险机构法人许可证号（经营保险业务许可证）</t>
  </si>
  <si>
    <t>开业日期：</t>
  </si>
  <si>
    <t>//</t>
  </si>
  <si>
    <t>报告期末：</t>
  </si>
  <si>
    <t>报送时间：</t>
  </si>
  <si>
    <t>填报部门：</t>
  </si>
  <si>
    <t>填报责任人：</t>
  </si>
  <si>
    <r>
      <rPr>
        <sz val="16"/>
        <color indexed="8"/>
        <rFont val="楷体"/>
        <charset val="134"/>
      </rPr>
      <t>填报联系人：</t>
    </r>
  </si>
  <si>
    <t>联系人办公电话和手机：</t>
  </si>
  <si>
    <t>联系人电子邮箱：</t>
  </si>
  <si>
    <t xml:space="preserve">  </t>
  </si>
  <si>
    <t>财产保险公司资产负债匹配指标预警报表</t>
  </si>
  <si>
    <t>评估项目</t>
  </si>
  <si>
    <t>评估指标</t>
  </si>
  <si>
    <t>分值</t>
  </si>
  <si>
    <t>预警区间</t>
  </si>
  <si>
    <t>得分</t>
  </si>
  <si>
    <t>期限结构匹配</t>
  </si>
  <si>
    <t>沉淀资金覆盖率（传统保险账户）</t>
  </si>
  <si>
    <t xml:space="preserve">沉淀资金覆盖率≥100%，得30分
沉淀资金覆盖率&lt;100%，得0分
</t>
  </si>
  <si>
    <t>成本收益匹配</t>
  </si>
  <si>
    <t>匹配状况</t>
  </si>
  <si>
    <t>收入覆盖率</t>
  </si>
  <si>
    <t>收入覆盖率≥100%，得20分
收入覆盖率&lt;100%，得0分</t>
  </si>
  <si>
    <t>过去第一年平均综合投资收益率与负债资金成本率差额</t>
  </si>
  <si>
    <t xml:space="preserve">普通账户过去第一年平均综合投资收益率与负债资金成本率差额≥0，普通账户负债资金成本率&lt;0，得6分
普通账户过去第一年平均综合投资收益率与负债资金成本率差额≥0，普通账户负债资金成本率≥0，得3分
普通账户过去第一年平均综合投资收益率与负债资金成本率差额&lt;0，得0分
*注：对于政策性保险公司：
普通账户过去第一年平均综合投资收益率与负债资金成本率差额≥0，得6分
普通账户过去第一年平均综合投资收益率与负债资金成本率差额&lt;0，普通账户过去第一年平均综合投资收益率≥0，得3分
普通账户过去第一年平均综合投资收益率与负债资金成本率差额&lt;0，普通账户过去第一年平均综合投资收益率&lt;0，得0分
</t>
  </si>
  <si>
    <t>过去三年平均综合投资收益率与负债资金成本率差额</t>
  </si>
  <si>
    <t>普通账户三年平均年化综合投资收益率与三年平均负债资金成本率差额差额≥0，普通账户过去三年平均负债资金成本率&lt;0，得6分；
普通账户三年平均年化综合投资收益率与三年平均负债资金成本率差额差额≥0，普通账户过去三年平均负债资金成本率≥0，得3分；
普通账户三年平均年化综合投资收益率与三年平均负债资金成本率差额差额&lt;0，得0分。
*注：对于政策性保险公司：
普通账户三年平均年化综合投资收益率与三年平均负债资金成本率差额差额≥0，得6分
普通账户三年平均年化综合投资收益率与三年平均负债资金成本率差额差额&lt;0，普通账户过去三年平均年化综合投资收益率≥0，得3分
普通账户三年平均年化综合投资收益率与三年平均负债资金成本率差额差额&lt;0，普通账户过去三年平均年化综合投资收益率&lt;0，得0分</t>
  </si>
  <si>
    <t>过去第一年平均净投资收益率与负债资金成本率差额</t>
  </si>
  <si>
    <t>普通账户过去第一年平均净投资收益率与负债资金成本率差额≥0，普通账户负债资金成本率&lt;0，得6分；
普通账户过去第一年平均净投资收益率与负债资金成本率差额≥0，普通账户负债资金成本率≥0，得3分；
普通账户过去第一年平均净投资收益率与负债资金成本率差额&lt;0，得0分。
*注：对于政策性保险公司：
普通账户过去第一年平均净投资收益率与负债资金成本率差额≥0，得6分
普通账户过去第一年平均净投资收益率与负债资金成本率差额&lt;0，普通账户过去第一年平均净投资收益率≥0，得3分
普通账户过去第一年平均净投资收益率与负债资金成本率差额&lt;0，普通账户过去第一年平均净投资收益率&lt;0，得0分</t>
  </si>
  <si>
    <t>压力测试</t>
  </si>
  <si>
    <t>压力情景一（宏观压力情景）下预计未来综合投资收益率与负债资金成本率差额</t>
  </si>
  <si>
    <t>普通账户综合投资收益率与负债资金成本率差额≥0，得6分；
-5%≤普通账户综合投资收益率与负债资金成本率差额&lt;0%，得4分；
-10%≤普通账户综合投资收益率与负债资金成本率差额&lt;-5%，得2分；
普通账户综合投资收益率与负债资金成本率差额&lt;-10%，得0分
*注：对于政策性保险公司：
普通账户综合投资收益率与负债资金成本率差额≥0，得6分
普通账户综合投资收益率与负债资金成本率差额&lt;0，普通账户综合投资收益率≥0，得3分
普通账户综合投资收益率与负债资金成本率差额&lt;0，普通账户综合投资收益率&lt;0，得0分</t>
  </si>
  <si>
    <t>压力情景二（业务压力情景）下预计未来综合投资收益率与负债资金成本率差额</t>
  </si>
  <si>
    <t>普通账户综合投资收益率与负债资金成本率差额≥0，普通账户负债资金成本率&lt;0，得6分
普通账户综合投资收益率与负债资金成本率差额≥0，普通账户负债资金成本率≥0，得4分
普通账户综合投资收益率与负债资金成本率差额&lt;0%，普通账户负债资金成本率&lt;0，得2分
普通账户综合投资收益率与负债资金成本率差额&lt;0%，普通账户负债资金成本率≥0，得0分
*注：对于政策性保险公司：
普通账户综合投资收益率与负债资金成本率差额≥0，得6分
普通账户综合投资收益率与负债资金成本率差额&lt;0，普通账户综合投资收益率≥0，得3分
普通账户综合投资收益率与负债资金成本率差额&lt;0，普通账户综合投资收益率&lt;0，得0分</t>
  </si>
  <si>
    <t>流动性匹配</t>
  </si>
  <si>
    <t>流动性覆盖率</t>
  </si>
  <si>
    <t>流动性覆盖率-LCR2 未来3个月</t>
  </si>
  <si>
    <t>普通账户的流动性覆盖率大于等于100%的，得10分；
普通账户的流动性覆盖率小于100%的，得0分。</t>
  </si>
  <si>
    <t>流动性覆盖率-LCR2 未来12个月</t>
  </si>
  <si>
    <t>总分</t>
  </si>
  <si>
    <t>目录</t>
  </si>
  <si>
    <t>序号</t>
  </si>
  <si>
    <t>项目</t>
  </si>
  <si>
    <t>基本信息</t>
  </si>
  <si>
    <t>表1-1 资产配置状况</t>
  </si>
  <si>
    <t>表1-2 资产信用状况</t>
  </si>
  <si>
    <t>表1-3 负债产品信息</t>
  </si>
  <si>
    <t>表2-1 沉淀资金匹配（传统保险账户）</t>
  </si>
  <si>
    <t>表3-1 成本收益匹配状况</t>
  </si>
  <si>
    <t>表3-2 成本收益匹配压力测试</t>
  </si>
  <si>
    <t>表4-1 流动性覆盖率</t>
  </si>
  <si>
    <t>备注</t>
  </si>
  <si>
    <t>填报说明：</t>
  </si>
  <si>
    <t>单位</t>
  </si>
  <si>
    <t>人民币元（有特殊说明除外）</t>
  </si>
  <si>
    <t>为含公式单元格（不可更改部分）</t>
  </si>
  <si>
    <t>—</t>
  </si>
  <si>
    <t>为无需填报内容的单元格</t>
  </si>
  <si>
    <t>填报精度：</t>
  </si>
  <si>
    <t>金额类填报小数点后两位，其余填报小数点后四位（百分号为小数点后两位）</t>
  </si>
  <si>
    <t>评估频率及填报频率</t>
  </si>
  <si>
    <t>评估频率</t>
  </si>
  <si>
    <t>填报频率</t>
  </si>
  <si>
    <t>1-1-1.资产规模</t>
  </si>
  <si>
    <t>季度</t>
  </si>
  <si>
    <t>季报</t>
  </si>
  <si>
    <t>1-1-2.资金运用规模</t>
  </si>
  <si>
    <t>1-1-3.资金运用比例监管</t>
  </si>
  <si>
    <t>1-1-4.固定收益类投资资产剩余期限分布</t>
  </si>
  <si>
    <t>1-1-5.风险10日VaR值</t>
  </si>
  <si>
    <t>1-1-6.外汇敞口</t>
  </si>
  <si>
    <t>1-1-7.融资杠杆比例</t>
  </si>
  <si>
    <t>1-2-1.固定收益类投资资产信用评级</t>
  </si>
  <si>
    <t>1-2-2.存款及同业存单</t>
  </si>
  <si>
    <t>1-2-3.固定收益类投资资产信用评级剩余期限分布</t>
  </si>
  <si>
    <t>1-2-4.保险资产风险分类状况</t>
  </si>
  <si>
    <t>半年度</t>
  </si>
  <si>
    <t>1-2-5.集中度风险</t>
  </si>
  <si>
    <t>1-3-1.保险合同负债/资产</t>
  </si>
  <si>
    <t>1-3-2.业务规划</t>
  </si>
  <si>
    <t>年度</t>
  </si>
  <si>
    <t>2-1-1.沉淀资金预测</t>
  </si>
  <si>
    <t>季度（年度）</t>
  </si>
  <si>
    <t>2-1-2.沉淀资金匹配</t>
  </si>
  <si>
    <t>3-1-1.成本收益匹配情况</t>
  </si>
  <si>
    <t>3-2-1.收益预测</t>
  </si>
  <si>
    <t>3-2-2.资产配置比例</t>
  </si>
  <si>
    <t>3-2-3.利差预测</t>
  </si>
  <si>
    <t>1-1-1.资产规模和偿付能力充足率</t>
  </si>
  <si>
    <t>单位：人民币元</t>
  </si>
  <si>
    <t>上年末</t>
  </si>
  <si>
    <t>上季末</t>
  </si>
  <si>
    <t>本季末</t>
  </si>
  <si>
    <t>总资产</t>
  </si>
  <si>
    <t>净资产</t>
  </si>
  <si>
    <t>实际资本</t>
  </si>
  <si>
    <t>综合偿付能力充足率</t>
  </si>
  <si>
    <t>填报范围：普通账户</t>
  </si>
  <si>
    <t>是否执行《企业会计准则第22号——金融工具确认和计量》财会[2017]7号？</t>
  </si>
  <si>
    <t>是</t>
  </si>
  <si>
    <t>普通账户</t>
  </si>
  <si>
    <t>传统保险账户</t>
  </si>
  <si>
    <t>其中：资本金账户</t>
  </si>
  <si>
    <t>次级债、资本补充债和无固定期限资本债账户</t>
  </si>
  <si>
    <t>账面余额</t>
  </si>
  <si>
    <t>账面价值</t>
  </si>
  <si>
    <t>账面余额占比（%）</t>
  </si>
  <si>
    <t>占比
较上年末变动（%）</t>
  </si>
  <si>
    <t>占比
较上季末变动（%）</t>
  </si>
  <si>
    <t>1、现金及流动性管理工具</t>
  </si>
  <si>
    <t>1.1境内现金及流动性管理工具</t>
  </si>
  <si>
    <t>1.2境外现金及流动性管理工具</t>
  </si>
  <si>
    <t>2、固定收益类投资资产</t>
  </si>
  <si>
    <t>2.1境内固定收益类投资资产</t>
  </si>
  <si>
    <t>2.1.1传统固定收益类投资资产</t>
  </si>
  <si>
    <t>2.1.1.1存款</t>
  </si>
  <si>
    <t>2.1.1.2债券</t>
  </si>
  <si>
    <t>其中：（准）政府债券</t>
  </si>
  <si>
    <t>2.1.1.3债券型基金</t>
  </si>
  <si>
    <t>2.1.1.4资产证券化产品（不包括持有型不动产资产支持专项计划）</t>
  </si>
  <si>
    <t>2.1.1.5发行人确认为债务工具的优先股和无固定期限资本债券</t>
  </si>
  <si>
    <t>2.1.1.6其他传统固定收益类投资资产</t>
  </si>
  <si>
    <t>其中：基础资产80%投资于标准化债权的固定收益类理财产品</t>
  </si>
  <si>
    <t>其中：基础资产80%投资于标准化债权的固定收益类组合类保险资产管理产品</t>
  </si>
  <si>
    <t>2.1.2非标准固定收益类投资资产</t>
  </si>
  <si>
    <t>2.1.2.1债权投资计划</t>
  </si>
  <si>
    <t>2.1.2.2固定收益类集合资金信托计划</t>
  </si>
  <si>
    <t>2.1.2.3固定收益类专项产品</t>
  </si>
  <si>
    <t>2.1.2.4固定收益类组合类保险资产管理产品（不含基础资产80%投资于标准化债权的）</t>
  </si>
  <si>
    <t>2.1.2.5固定收益类理财产品（不含基础资产80%投资于标准化债权的）</t>
  </si>
  <si>
    <t>2.1.2.6非证券交易所挂牌交易的资产支持专项计划和资产支持计划</t>
  </si>
  <si>
    <t>2.1.2.7含保证条款的权益类投资资产</t>
  </si>
  <si>
    <t>2.1.2.8其他非标准固定收益类投资资产</t>
  </si>
  <si>
    <t>2.2境外固定收益类投资资产</t>
  </si>
  <si>
    <t>2.2.1银行定期存款</t>
  </si>
  <si>
    <t>2.2.2具有保本承诺的结构性存款</t>
  </si>
  <si>
    <t>2.2.3债券</t>
  </si>
  <si>
    <t>其中：纳入境外资产的南向通债券</t>
  </si>
  <si>
    <t>2.2.4债券型基金</t>
  </si>
  <si>
    <t>2.2.5其他境外固定收益类投资资产</t>
  </si>
  <si>
    <t>3、权益类投资资产</t>
  </si>
  <si>
    <t>3.1境内权益类投资资产</t>
  </si>
  <si>
    <t>其中：境内长期股权投资</t>
  </si>
  <si>
    <t>其中：以自有资金对保险类企业的股权投资</t>
  </si>
  <si>
    <t>3.1.1普通股</t>
  </si>
  <si>
    <t xml:space="preserve">      其中：纳入长期股权投资的以权益法计价的普通股</t>
  </si>
  <si>
    <t>3.1.2股票型证券投资基金、混合型证券投资基金</t>
  </si>
  <si>
    <t>其中：纳入长期股权投资的</t>
  </si>
  <si>
    <t>3.1.3发行人确认为权益工具的优先股和无固定期限资本债券等</t>
  </si>
  <si>
    <t>3.1.4可转债</t>
  </si>
  <si>
    <t>3.1.5未上市企业股权</t>
  </si>
  <si>
    <t>3.1.6不含保证条款的权益类和混合类组合类保险资产管理产品（不包括基础资产80%及以上投资于公募REITs的）</t>
  </si>
  <si>
    <t>3.1.7不含保证条款的股权投资计划、股权投资基金（不包括基础资产为不动产类投资资产的）</t>
  </si>
  <si>
    <t>3.1.8发行人确认为权益工具的固定收益类集合资金信托计划、权益类集合资金信托计划（不包括基础资产为不动产类投资资产的）</t>
  </si>
  <si>
    <t>3.1.9权益类专项产品、债转股投资计划</t>
  </si>
  <si>
    <t>其中：投资于权益类资产投资比例不低于80%的债转股投资计划</t>
  </si>
  <si>
    <t>3.1.10私募证券投资基金</t>
  </si>
  <si>
    <t>3.1.11其他监管豁免计算比例的权益类资产</t>
  </si>
  <si>
    <t>3.1.12其他权益类资产（不包括基础资产为不动产类投资资产的）</t>
  </si>
  <si>
    <t>3.2境外权益类投资资产</t>
  </si>
  <si>
    <t>其中：境外长期股权投资</t>
  </si>
  <si>
    <t>3.2.1普通股、全球存托凭证、美国存托凭证</t>
  </si>
  <si>
    <t xml:space="preserve">      其中：纳入境外资产的港股通股票</t>
  </si>
  <si>
    <t>3.2.2证券投资基金（不含货币市场基金、债券型基金）</t>
  </si>
  <si>
    <t>3.2.3可转债</t>
  </si>
  <si>
    <t>3.2.4发行人确认为权益工具的优先股和无固定期限资本债券等</t>
  </si>
  <si>
    <t>3.2.5私募证券投资基金（基础资产投资境外股票占比50%以上）</t>
  </si>
  <si>
    <t>3.2.6以纳入境外资产的港股通为主要投资标的境内基金和组合类保险资管产品</t>
  </si>
  <si>
    <t>3.2.7未上市企业股权</t>
  </si>
  <si>
    <t>3.2.8股权投资基金（不包括基础资产为不动产类投资资产的）</t>
  </si>
  <si>
    <t>3.2.9不具有银行保本承诺的结构性存款</t>
  </si>
  <si>
    <t>3.2.10其他监管豁免计算比例的权益类资产</t>
  </si>
  <si>
    <t>3.2.11其他权益类资产（不包括基础资产为不动产类投资资产的）</t>
  </si>
  <si>
    <t>4、不动产类投资资产</t>
  </si>
  <si>
    <t>4.1境内不动产类投资资产</t>
  </si>
  <si>
    <t>4.1.1以物权或项目公司股权持有的投资性不动产或基础设施项目</t>
  </si>
  <si>
    <t xml:space="preserve">  其中：向项目公司提供的股东借款</t>
  </si>
  <si>
    <t>4.1.2不动产金融产品</t>
  </si>
  <si>
    <t>4.1.2.1基础资产为不动产的股权投资基金</t>
  </si>
  <si>
    <t>4.1.2.2基础资产为不动产的股权投资计划</t>
  </si>
  <si>
    <t>4.1.2.3基础资产为不动产的权益类集合资金信托计划及发行人确认为权益工具的固定收益类集合资金信托计划</t>
  </si>
  <si>
    <t>4.1.2.4基础资产为不动产的发行人确认为权益工具的债权投资计划</t>
  </si>
  <si>
    <t>4.1.2.5公开募集基础设施证券投资基金（公募REITs）</t>
  </si>
  <si>
    <t>4.1.2.6持有型不动产资产支持专项计划</t>
  </si>
  <si>
    <t>4.1.2.7基础资产80%及以上投资于公募REITs的资产管理产品</t>
  </si>
  <si>
    <t>4.1.2.8其他不动产金融产品</t>
  </si>
  <si>
    <t>4.2境外不动产类投资资产</t>
  </si>
  <si>
    <t>4.2.1以物权或项目公司股权持有的投资性不动产或基础设施项目</t>
  </si>
  <si>
    <t>4.2.2不动产金融产品</t>
  </si>
  <si>
    <t>4.2.2.1基础资产为不动产的股权投资基金</t>
  </si>
  <si>
    <t>4.2.2.2房地产信托投资基金（REITs）</t>
  </si>
  <si>
    <t>4.2.2.3其他不动产金融产品</t>
  </si>
  <si>
    <t>5、商品类投资资产</t>
  </si>
  <si>
    <t>5.1黄金合约</t>
  </si>
  <si>
    <t>5.2其他</t>
  </si>
  <si>
    <t>投资资产合计</t>
  </si>
  <si>
    <t>另：卖出回购证券等融入资金</t>
  </si>
  <si>
    <t>投资资产净额</t>
  </si>
  <si>
    <t>金融衍生工具</t>
  </si>
  <si>
    <t>资金运用余额</t>
  </si>
  <si>
    <t>资金运用净额</t>
  </si>
  <si>
    <t>自用性不动产</t>
  </si>
  <si>
    <t>填报说明：卖出回购证券等融入资金以正数填报。</t>
  </si>
  <si>
    <t>比例监管</t>
  </si>
  <si>
    <t>次级债、资本补充债和无固定期限资本补充债账户</t>
  </si>
  <si>
    <t>流动性资产</t>
  </si>
  <si>
    <t>固定收益类资产</t>
  </si>
  <si>
    <t>权益类资产</t>
  </si>
  <si>
    <t>不动产类资产</t>
  </si>
  <si>
    <t xml:space="preserve">      其中：未在银行间市场、证券交易所市场等国务院同意设立的交易市场交易的不动产类资产</t>
  </si>
  <si>
    <t>其他金融资产</t>
  </si>
  <si>
    <t xml:space="preserve">      其中：未在银行间市场、证券交易所市场等国务院同意设立的交易市场交易的其他金融资产</t>
  </si>
  <si>
    <t>商品类资产</t>
  </si>
  <si>
    <t xml:space="preserve">      其中，黄金</t>
  </si>
  <si>
    <t>境外投资余额</t>
  </si>
  <si>
    <t>流动性比例</t>
  </si>
  <si>
    <t>资金运用比例超监测比例或监管比例说明</t>
  </si>
  <si>
    <t>剩余期限</t>
  </si>
  <si>
    <t>1年以内</t>
  </si>
  <si>
    <t>1-3年</t>
  </si>
  <si>
    <t>3-5年</t>
  </si>
  <si>
    <t>5-7年</t>
  </si>
  <si>
    <t>7-10年</t>
  </si>
  <si>
    <t>10-15年</t>
  </si>
  <si>
    <t>15年以上</t>
  </si>
  <si>
    <t>无明确期限</t>
  </si>
  <si>
    <t>账面价值合计</t>
  </si>
  <si>
    <t>合计</t>
  </si>
  <si>
    <t>存款</t>
  </si>
  <si>
    <t>（准）政府债券</t>
  </si>
  <si>
    <t>金融企业（公司）债券</t>
  </si>
  <si>
    <t>非金融企业（公司）债券</t>
  </si>
  <si>
    <t>债券型基金</t>
  </si>
  <si>
    <t>资产证券化产品（不包括持有型不动产资产支持专项计划）</t>
  </si>
  <si>
    <t>发行人确认为债务工具的优先股和无固定期限资本债券</t>
  </si>
  <si>
    <t>其他传统固定收益类投资资产</t>
  </si>
  <si>
    <t>非标准固定收益类投资资产（不包括含保证条款的权益类投资资产）</t>
  </si>
  <si>
    <t>境内固定收益类投资资产合计</t>
  </si>
  <si>
    <t>境外固定收益类投资资产</t>
  </si>
  <si>
    <t>填报范围：传统账户</t>
  </si>
  <si>
    <t>传统账户</t>
  </si>
  <si>
    <t>99%置信区间
1年样本</t>
  </si>
  <si>
    <t>99%置信区间
3年样本</t>
  </si>
  <si>
    <t>境内债券型基金</t>
  </si>
  <si>
    <t>VaR</t>
  </si>
  <si>
    <t>VaR/境内债券型基金账面价值</t>
  </si>
  <si>
    <t>境外债券型基金</t>
  </si>
  <si>
    <t>VaR/境外债券型基金账面价值</t>
  </si>
  <si>
    <t>境内权益资产</t>
  </si>
  <si>
    <t>VaR/境内权益资产账面价值</t>
  </si>
  <si>
    <t>境外权益资产</t>
  </si>
  <si>
    <t>VaR/境外权益资产账面价值</t>
  </si>
  <si>
    <t>填报说明：本处所指权益资产包括普通股及存托凭证、权益型证券投资基金、混合型证券投资基金、私募证券投资基金，不包含上述资产中纳入长期股权投资的部分。</t>
  </si>
  <si>
    <t>外汇资产</t>
  </si>
  <si>
    <t>外汇负债</t>
  </si>
  <si>
    <t>外汇敞口头寸</t>
  </si>
  <si>
    <t>(a)</t>
  </si>
  <si>
    <t>(b)</t>
  </si>
  <si>
    <t>(a)-(b)</t>
  </si>
  <si>
    <t>账面价值（人民币计价）</t>
  </si>
  <si>
    <t>本季末融入资金余额</t>
  </si>
  <si>
    <t>上季末总资产</t>
  </si>
  <si>
    <t>上季末融入资金余额</t>
  </si>
  <si>
    <t>上季末独立账户资金余额</t>
  </si>
  <si>
    <t>(c)</t>
  </si>
  <si>
    <t>(d)</t>
  </si>
  <si>
    <t>融资杠杆比例[a/(b-c-d)]</t>
  </si>
  <si>
    <t>融资杠杆比例超监测比例说明</t>
  </si>
  <si>
    <t>外部评级</t>
  </si>
  <si>
    <t>账面余额合计</t>
  </si>
  <si>
    <t>免评级</t>
  </si>
  <si>
    <t>AAA</t>
  </si>
  <si>
    <t>AA</t>
  </si>
  <si>
    <t>A</t>
  </si>
  <si>
    <t>BBB</t>
  </si>
  <si>
    <t>BBB以下</t>
  </si>
  <si>
    <t>无评级</t>
  </si>
  <si>
    <t>资产规模</t>
  </si>
  <si>
    <t>占比</t>
  </si>
  <si>
    <t>——</t>
  </si>
  <si>
    <t>存在“BBB”、“BBB以下”及“无评级”资产的说明</t>
  </si>
  <si>
    <t>定期存款、协议存款、大额存单、结构性存款</t>
  </si>
  <si>
    <t>账面余额占比</t>
  </si>
  <si>
    <t>同业存单</t>
  </si>
  <si>
    <t>国有大型商业银行及政策性银行</t>
  </si>
  <si>
    <t>股份制商业银行</t>
  </si>
  <si>
    <t>城市商业银行及国际信用评级在A级及以上的外资商业银行</t>
  </si>
  <si>
    <t>农村商业银行</t>
  </si>
  <si>
    <t>其他境内商业银行和境外银行</t>
  </si>
  <si>
    <t>1-2-3.固定收益类投资资产外部评级剩余期限分布</t>
  </si>
  <si>
    <t>交叉分布</t>
  </si>
  <si>
    <t>1年及以内</t>
  </si>
  <si>
    <t>1-3年（含3年）</t>
  </si>
  <si>
    <t>3-5年(含5年)</t>
  </si>
  <si>
    <t>5-7年（含7年）</t>
  </si>
  <si>
    <t>7-10年（含10年）</t>
  </si>
  <si>
    <t>10-15年（含15年）</t>
  </si>
  <si>
    <t>境内</t>
  </si>
  <si>
    <t>境外</t>
  </si>
  <si>
    <t>正常类</t>
  </si>
  <si>
    <t>关注类</t>
  </si>
  <si>
    <t>次级类</t>
  </si>
  <si>
    <t>可疑类</t>
  </si>
  <si>
    <t>损失类</t>
  </si>
  <si>
    <t>不良类</t>
  </si>
  <si>
    <t>固定收益类</t>
  </si>
  <si>
    <t>存款类</t>
  </si>
  <si>
    <t>债券类</t>
  </si>
  <si>
    <t>固定收益类金融产品</t>
  </si>
  <si>
    <t>发行人确认为债务工具的优先股和无固定期限资本债券等</t>
  </si>
  <si>
    <t>含保证条款的权益类投资资产</t>
  </si>
  <si>
    <t>权益类</t>
  </si>
  <si>
    <t>未上市企业股权</t>
  </si>
  <si>
    <t>纳入长期股权投资的普通股</t>
  </si>
  <si>
    <t>股权金融产品</t>
  </si>
  <si>
    <t>发行人确认为权益工具的优先股、无固定期限资本债券等</t>
  </si>
  <si>
    <t>不动产类</t>
  </si>
  <si>
    <t>以物权或项目公司股权方式持有的投资性不动产</t>
  </si>
  <si>
    <t>不动产金融产品</t>
  </si>
  <si>
    <t>存在“不良类”资产的成因分析和风险处置的，请在“备注”表中逐笔写明。</t>
  </si>
  <si>
    <t>填报说明：发行人确认为权益工具的固定收益类集合资金信托计划纳入“发行人确认为权益工具的优先股、无固定期限资本债券等”项目统计。</t>
  </si>
  <si>
    <t>1-2-5. 集中度风险</t>
  </si>
  <si>
    <t>行业</t>
  </si>
  <si>
    <t>单一资产投资</t>
  </si>
  <si>
    <t>单一交易对手</t>
  </si>
  <si>
    <t>行业名称（分类需更新）</t>
  </si>
  <si>
    <t>风险敞口</t>
  </si>
  <si>
    <t>风险敞口权重</t>
  </si>
  <si>
    <t>占总资产比例</t>
  </si>
  <si>
    <t>单一资产投资名称</t>
  </si>
  <si>
    <t>是否重大股权投资</t>
  </si>
  <si>
    <t>单一交易对手名称</t>
  </si>
  <si>
    <t>第一交易对手</t>
  </si>
  <si>
    <t>1|农林牧渔</t>
  </si>
  <si>
    <t>第二交易对手</t>
  </si>
  <si>
    <t>2|基础化工</t>
  </si>
  <si>
    <t>第三交易对手</t>
  </si>
  <si>
    <t>3|钢铁</t>
  </si>
  <si>
    <t>第四交易对手</t>
  </si>
  <si>
    <t>4|有色金属</t>
  </si>
  <si>
    <t>第五交易对手</t>
  </si>
  <si>
    <t>5|电子</t>
  </si>
  <si>
    <t>集中度指标HHI</t>
  </si>
  <si>
    <t>6|汽车</t>
  </si>
  <si>
    <t>单一资产投资集中度、单一交易对手集中度超监管比例说明</t>
  </si>
  <si>
    <t>7|家用电器</t>
  </si>
  <si>
    <t>8|食品饮料</t>
  </si>
  <si>
    <t>9|纺织服饰</t>
  </si>
  <si>
    <t>10|轻工制造</t>
  </si>
  <si>
    <t>11|医药生物</t>
  </si>
  <si>
    <t>12|公用事业</t>
  </si>
  <si>
    <t>13|交通运输</t>
  </si>
  <si>
    <t>14|房地产</t>
  </si>
  <si>
    <t>15|商贸零售</t>
  </si>
  <si>
    <t>16|社会服务</t>
  </si>
  <si>
    <t>17|银行</t>
  </si>
  <si>
    <t>18|非银金融</t>
  </si>
  <si>
    <t>19|综合</t>
  </si>
  <si>
    <t>20|建筑材料</t>
  </si>
  <si>
    <t>21|建筑装饰</t>
  </si>
  <si>
    <t>22|电力设备</t>
  </si>
  <si>
    <t>23|机械设备</t>
  </si>
  <si>
    <t>24|国防军工</t>
  </si>
  <si>
    <t>25|计算机</t>
  </si>
  <si>
    <t>26|传媒</t>
  </si>
  <si>
    <t>27|通信</t>
  </si>
  <si>
    <t>28|煤炭</t>
  </si>
  <si>
    <t>29|石油石化</t>
  </si>
  <si>
    <t>30|环保</t>
  </si>
  <si>
    <t>31|美容护理</t>
  </si>
  <si>
    <t>32|Energy</t>
  </si>
  <si>
    <t>33|Materials</t>
  </si>
  <si>
    <t>34|Industrials</t>
  </si>
  <si>
    <t>35|Consumer Discretionary</t>
  </si>
  <si>
    <t>36|Consumer Staples</t>
  </si>
  <si>
    <t>37|Health Care</t>
  </si>
  <si>
    <t>38|Financials</t>
  </si>
  <si>
    <t>39|Information Technology</t>
  </si>
  <si>
    <t>40|Telecommunication Services</t>
  </si>
  <si>
    <t>41|Utilities</t>
  </si>
  <si>
    <t>42|Real Estate</t>
  </si>
  <si>
    <t>43|不适用</t>
  </si>
  <si>
    <t>账户</t>
  </si>
  <si>
    <t>保险合同负债/资产</t>
  </si>
  <si>
    <t>保费准备金</t>
  </si>
  <si>
    <t>准备金净额小计</t>
  </si>
  <si>
    <t>保险合同负债</t>
  </si>
  <si>
    <t>分出再保险合同负债</t>
  </si>
  <si>
    <t>保险合同资产</t>
  </si>
  <si>
    <t>分出再保险合同资产</t>
  </si>
  <si>
    <t>保险合同负债净额</t>
  </si>
  <si>
    <t>填报说明：资产以负数填列</t>
  </si>
  <si>
    <t>填报范围：传统保险账户</t>
  </si>
  <si>
    <t>未来第一年</t>
  </si>
  <si>
    <t>未来第二年</t>
  </si>
  <si>
    <t>未来第三年</t>
  </si>
  <si>
    <t>保费（单位：人民币元）</t>
  </si>
  <si>
    <t>保费增长率</t>
  </si>
  <si>
    <t>保费自留比例</t>
  </si>
  <si>
    <t>承保综合费用率</t>
  </si>
  <si>
    <t>摊回分保费用比例</t>
  </si>
  <si>
    <t>最终赔付率</t>
  </si>
  <si>
    <t>承保综合赔付率</t>
  </si>
  <si>
    <t>承保综合成本率</t>
  </si>
  <si>
    <t>综合投资收益率</t>
  </si>
  <si>
    <t>所得税费用率</t>
  </si>
  <si>
    <t>填报说明：以上为未来3年沉淀资金预测所使用的假设。</t>
  </si>
  <si>
    <t>情景法</t>
  </si>
  <si>
    <t>关键因素</t>
  </si>
  <si>
    <t>变化幅度</t>
  </si>
  <si>
    <t xml:space="preserve"> 保费准备金余额</t>
  </si>
  <si>
    <t>报告期末</t>
  </si>
  <si>
    <t>基础情景</t>
  </si>
  <si>
    <t>-5%</t>
  </si>
  <si>
    <t>-20%</t>
  </si>
  <si>
    <t>+10%</t>
  </si>
  <si>
    <t>最小值</t>
  </si>
  <si>
    <t>系数法</t>
  </si>
  <si>
    <t>保费</t>
  </si>
  <si>
    <t>收入资金预计沉淀</t>
  </si>
  <si>
    <r>
      <rPr>
        <b/>
        <sz val="10"/>
        <color theme="1"/>
        <rFont val="微软雅黑"/>
        <charset val="134"/>
      </rPr>
      <t>(d)=(a)*(b)*(1-(c))*</t>
    </r>
    <r>
      <rPr>
        <b/>
        <sz val="10"/>
        <color rgb="FFFF0000"/>
        <rFont val="微软雅黑"/>
        <charset val="134"/>
      </rPr>
      <t>0.75</t>
    </r>
  </si>
  <si>
    <t>(e)</t>
  </si>
  <si>
    <t>(f)=(d)+(e)</t>
  </si>
  <si>
    <t>沉淀资金</t>
  </si>
  <si>
    <t>中长期资产</t>
  </si>
  <si>
    <t>沉淀资金缺口</t>
  </si>
  <si>
    <t>沉淀资金覆盖率</t>
  </si>
  <si>
    <t>(x)</t>
  </si>
  <si>
    <t>(y)</t>
  </si>
  <si>
    <t>(x)-(y)</t>
  </si>
  <si>
    <t>（z）=(y)/(x)</t>
  </si>
  <si>
    <t>3-1-1.公司成本收益情况</t>
  </si>
  <si>
    <t>传统保险</t>
  </si>
  <si>
    <t>其中：资本金</t>
  </si>
  <si>
    <t>次级债、资本补充债和无固定期限资本债券账户</t>
  </si>
  <si>
    <t>一、资产指标</t>
  </si>
  <si>
    <t>资金运用平均净额（全价口径）</t>
  </si>
  <si>
    <t>调整后的资金运用平均净额</t>
  </si>
  <si>
    <t>（A)</t>
  </si>
  <si>
    <t>过去第一年资金运用平均净额</t>
  </si>
  <si>
    <t>B</t>
  </si>
  <si>
    <t>过去第一年调整后的资金运用平均净额</t>
  </si>
  <si>
    <t>（B)</t>
  </si>
  <si>
    <t>利息收入</t>
  </si>
  <si>
    <t>投资收益</t>
  </si>
  <si>
    <t>其中：FVTPL金融资产利息收入、股息红利收入</t>
  </si>
  <si>
    <t>(1)</t>
  </si>
  <si>
    <t>公允价值变动损益</t>
  </si>
  <si>
    <t>其他投资损益</t>
  </si>
  <si>
    <t>其中：投融资活动汇兑损益</t>
  </si>
  <si>
    <t>(2)</t>
  </si>
  <si>
    <t>其中：投资性房地产租金收入</t>
  </si>
  <si>
    <t>(3)</t>
  </si>
  <si>
    <t>其中：长期股权投资计入营业外收入的部分</t>
  </si>
  <si>
    <t>(4)</t>
  </si>
  <si>
    <t>以公允价值计量且其变动计入其他综合收益（FVOCI）的金融资产公允价值变动</t>
  </si>
  <si>
    <t>其中：FVOCI债务工具公允价值变动</t>
  </si>
  <si>
    <t>(5)</t>
  </si>
  <si>
    <t>指定为FVOCI的非交易性权益工具投资的处置损益</t>
  </si>
  <si>
    <t>(f)</t>
  </si>
  <si>
    <t>减：投资资产减值损失</t>
  </si>
  <si>
    <t>(g)</t>
  </si>
  <si>
    <t>减：利息支出</t>
  </si>
  <si>
    <t>(i)</t>
  </si>
  <si>
    <t>净投资收益率</t>
  </si>
  <si>
    <t>C=((a)+(1)+(3)-（i）)/A</t>
  </si>
  <si>
    <t>会计投资收益率</t>
  </si>
  <si>
    <t>D=((a)+(b)+(c)+(d)-(g)-(i))/A</t>
  </si>
  <si>
    <t>E=((a)+(b)+(c)+(d)+(e)+(f)-(g)-(i))/A</t>
  </si>
  <si>
    <t>调整后的综合投资收益率</t>
  </si>
  <si>
    <t>F=((a)+(b)+(c)+(d)+(e)-(5)+(f)-(g)-(i))/(A)</t>
  </si>
  <si>
    <t>过去第一年的累计净投资收益</t>
  </si>
  <si>
    <t>(j)</t>
  </si>
  <si>
    <t>过去第一年的累计会计投资收益</t>
  </si>
  <si>
    <t>(k)</t>
  </si>
  <si>
    <t>过去第一年的累计综合投资收益</t>
  </si>
  <si>
    <t>(l)</t>
  </si>
  <si>
    <t>调整后的过去第一年的累计综合投资收益</t>
  </si>
  <si>
    <t>(m)</t>
  </si>
  <si>
    <t>过去第一年平均净投资收益率</t>
  </si>
  <si>
    <t>G=(j)/B</t>
  </si>
  <si>
    <t>过去第一年平均会计投资收益率</t>
  </si>
  <si>
    <t>H=(k)/B</t>
  </si>
  <si>
    <t>过去第一年平均综合投资收益率</t>
  </si>
  <si>
    <t>I=(l)/B</t>
  </si>
  <si>
    <t>调整后的过去第一年平均综合投资收益率</t>
  </si>
  <si>
    <t>J=(m)/(B)</t>
  </si>
  <si>
    <t>过去第二年平均综合投资收益率</t>
  </si>
  <si>
    <t>K</t>
  </si>
  <si>
    <t>过去第三年平均综合投资收益率</t>
  </si>
  <si>
    <t>L</t>
  </si>
  <si>
    <t>过去三年平均综合投资收益率</t>
  </si>
  <si>
    <t>M=[(1+I)(1+K)(1+L)]^(1/3)-1</t>
  </si>
  <si>
    <t>过去三年平均综合投资收益</t>
  </si>
  <si>
    <t>N</t>
  </si>
  <si>
    <t>风险调整后的过去第一年平均综合投资收益率</t>
  </si>
  <si>
    <t>O=[l-coc×sqrt((n)^2+2*ρ(n)×(o)+(o)^2)]÷B</t>
  </si>
  <si>
    <t>市场风险最低资本（仅含投资业务相关部分）</t>
  </si>
  <si>
    <t>(n)</t>
  </si>
  <si>
    <t>信用风险最低资本（仅含投资业务相关部分）</t>
  </si>
  <si>
    <t>(o)</t>
  </si>
  <si>
    <t>可计算现金流的固定收益类投资资产摊余成本</t>
  </si>
  <si>
    <t>P</t>
  </si>
  <si>
    <t>可计算现金流的固定收益类投资资产到期收益率</t>
  </si>
  <si>
    <t>Q</t>
  </si>
  <si>
    <t>二、负债指标</t>
  </si>
  <si>
    <t>过去三年平均保险服务收入</t>
  </si>
  <si>
    <t>R</t>
  </si>
  <si>
    <t>过去三年平均承保综合成本</t>
  </si>
  <si>
    <t>S</t>
  </si>
  <si>
    <t>负债平均规模</t>
  </si>
  <si>
    <t>T</t>
  </si>
  <si>
    <t>过去三年负债平均规模</t>
  </si>
  <si>
    <t>U</t>
  </si>
  <si>
    <t>过去第一年负债资金成本率</t>
  </si>
  <si>
    <t>V</t>
  </si>
  <si>
    <t>过去第二年负债资金成本率</t>
  </si>
  <si>
    <t>W</t>
  </si>
  <si>
    <t>过去第三年负债资金成本率</t>
  </si>
  <si>
    <t>X</t>
  </si>
  <si>
    <t>过去三年平均负债资金成本率</t>
  </si>
  <si>
    <t>Y=(V+W+X)/3</t>
  </si>
  <si>
    <t>三、成本收益匹配指标</t>
  </si>
  <si>
    <t>Z=(N+R)/S</t>
  </si>
  <si>
    <t>AA=M-Y</t>
  </si>
  <si>
    <t>AB=G-V</t>
  </si>
  <si>
    <t>AC=I-V</t>
  </si>
  <si>
    <t>风险调整后的过去第一年平均综合投资收益率与负债资金成本率差额</t>
  </si>
  <si>
    <t>AD=O-V</t>
  </si>
  <si>
    <t>调整后的过去第一年平均综合投资收益率与负债资金成本率差额</t>
  </si>
  <si>
    <t>AE=J-V</t>
  </si>
  <si>
    <t>3-2-1. 收益预测</t>
  </si>
  <si>
    <t>综合投资收益率或成本率（未来一个年度）</t>
  </si>
  <si>
    <t>配置占比</t>
  </si>
  <si>
    <t>年初至报告期末的综合投资收益率（或融入资金成本率）</t>
  </si>
  <si>
    <t>压力情景一宏观压力情景</t>
  </si>
  <si>
    <t>压力情景二业务压力情景</t>
  </si>
  <si>
    <t xml:space="preserve">     2.1境内固定收益类投资资产</t>
  </si>
  <si>
    <t xml:space="preserve">     2.2境外固定收益类投资资产</t>
  </si>
  <si>
    <t>3.1境内长期股权投资</t>
  </si>
  <si>
    <t>3.2境内不含长期股权投资的普通股和基金</t>
  </si>
  <si>
    <t>3.3境内不含长期股权投资的其他权益投资资产</t>
  </si>
  <si>
    <t>3.4境外权益类投资</t>
  </si>
  <si>
    <t>资金运用净额的综合投资收益率（未来一个年度）在压力情景二下比基础情景下高20bps（含）的说明</t>
  </si>
  <si>
    <t>3-2-2. 资产配置比例</t>
  </si>
  <si>
    <t>资产配置占比（未来一个年度）</t>
  </si>
  <si>
    <t xml:space="preserve">  其中：资本金</t>
  </si>
  <si>
    <t>次级债、资本补充债和无固定期限资本债券</t>
  </si>
  <si>
    <t>3.4境外权益类投资资产</t>
  </si>
  <si>
    <t>各账户资产占公司普通账户比例</t>
  </si>
  <si>
    <t>3-2-3. 利差预测</t>
  </si>
  <si>
    <t>情景</t>
  </si>
  <si>
    <t>账面价值（未来一个年度末）</t>
  </si>
  <si>
    <t>未来一个年度</t>
  </si>
  <si>
    <t>负债</t>
  </si>
  <si>
    <t>负债资金成本率</t>
  </si>
  <si>
    <t>综合投资收益率
与负债资金成本率差额</t>
  </si>
  <si>
    <t>4-1.流动性覆盖率</t>
  </si>
  <si>
    <t>4-1-1 普通账户流动性覆盖率</t>
  </si>
  <si>
    <t>当期数</t>
  </si>
  <si>
    <t>必测压力情景</t>
  </si>
  <si>
    <t>未来 3 个月</t>
  </si>
  <si>
    <t>未来12个月</t>
  </si>
  <si>
    <t>1.公司整体现金流入</t>
  </si>
  <si>
    <t>2.公司整体现金流出</t>
  </si>
  <si>
    <t>3.现金及现金等价物</t>
  </si>
  <si>
    <t>4.流动性资产储备变现金额</t>
  </si>
  <si>
    <t>5.压力情景下流动性覆盖率（LCR2）</t>
  </si>
  <si>
    <t>填报需说明的事项:</t>
  </si>
  <si>
    <t>一、不良资产明细</t>
  </si>
  <si>
    <t>不良资产名称（全称）</t>
  </si>
  <si>
    <t>资产类型</t>
  </si>
  <si>
    <t>资产代码</t>
  </si>
  <si>
    <t>基础资产名称（穿透）</t>
  </si>
  <si>
    <t>初次持有时间</t>
  </si>
  <si>
    <t>不良资产投资成本</t>
  </si>
  <si>
    <t>不良资产账面余额</t>
  </si>
  <si>
    <t>风险分类</t>
  </si>
  <si>
    <t>初次确认为不良时间</t>
  </si>
  <si>
    <t>确认不良依据</t>
  </si>
  <si>
    <t>形成原因</t>
  </si>
  <si>
    <t>处置情况（含历史沿革）</t>
  </si>
  <si>
    <t>本报告期新采取措施</t>
  </si>
  <si>
    <t>是否发生违约</t>
  </si>
  <si>
    <t>违约主体名称（全称）</t>
  </si>
  <si>
    <t>违约主体统一社会信用代码</t>
  </si>
  <si>
    <t>违约本金规模（账面余额）</t>
  </si>
  <si>
    <t>违约利息规模（账面余额）</t>
  </si>
  <si>
    <t>涉及地方政府融资平台规模（亿元人民币）</t>
  </si>
  <si>
    <t>....</t>
  </si>
  <si>
    <t>二、其他</t>
  </si>
  <si>
    <t>事项定性</t>
  </si>
  <si>
    <t>中间过程</t>
  </si>
  <si>
    <t>现状/结果</t>
  </si>
  <si>
    <t>计划安排</t>
  </si>
  <si>
    <t>建议/诉求</t>
  </si>
  <si>
    <t>其他内容</t>
  </si>
</sst>
</file>

<file path=xl/styles.xml><?xml version="1.0" encoding="utf-8"?>
<styleSheet xmlns="http://schemas.openxmlformats.org/spreadsheetml/2006/main">
  <numFmts count="13">
    <numFmt numFmtId="176" formatCode="0.00_);[Red]\(0.00\)"/>
    <numFmt numFmtId="177" formatCode="0.0000_);[Red]\(0.0000\)"/>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8" formatCode="#,##0_ "/>
    <numFmt numFmtId="179" formatCode="0.0%"/>
    <numFmt numFmtId="180" formatCode="0.0000"/>
    <numFmt numFmtId="181" formatCode="#,##0.0000"/>
    <numFmt numFmtId="182" formatCode="_ * #,##0.000_ ;_ * \-#,##0.000_ ;_ * &quot;-&quot;??_ ;_ @_ "/>
    <numFmt numFmtId="183" formatCode="[$-F800]dddd\,\ mmmm\ dd\,\ yyyy"/>
    <numFmt numFmtId="184" formatCode="#,##0.0_ "/>
  </numFmts>
  <fonts count="79">
    <font>
      <sz val="11"/>
      <color theme="1"/>
      <name val="宋体"/>
      <charset val="134"/>
      <scheme val="minor"/>
    </font>
    <font>
      <b/>
      <sz val="10"/>
      <name val="微软雅黑"/>
      <charset val="134"/>
    </font>
    <font>
      <sz val="11"/>
      <color theme="1"/>
      <name val="微软雅黑"/>
      <charset val="134"/>
    </font>
    <font>
      <b/>
      <sz val="11"/>
      <color theme="1"/>
      <name val="微软雅黑"/>
      <charset val="134"/>
    </font>
    <font>
      <b/>
      <sz val="11"/>
      <name val="微软雅黑"/>
      <charset val="134"/>
    </font>
    <font>
      <sz val="10"/>
      <color theme="1"/>
      <name val="微软雅黑"/>
      <charset val="134"/>
    </font>
    <font>
      <b/>
      <sz val="18"/>
      <color theme="1"/>
      <name val="微软雅黑"/>
      <charset val="134"/>
    </font>
    <font>
      <b/>
      <sz val="10"/>
      <color theme="1"/>
      <name val="微软雅黑"/>
      <charset val="134"/>
    </font>
    <font>
      <b/>
      <sz val="18"/>
      <name val="微软雅黑"/>
      <charset val="134"/>
    </font>
    <font>
      <sz val="10"/>
      <name val="微软雅黑"/>
      <charset val="134"/>
    </font>
    <font>
      <b/>
      <sz val="16"/>
      <name val="微软雅黑"/>
      <charset val="134"/>
    </font>
    <font>
      <b/>
      <sz val="16"/>
      <color theme="1"/>
      <name val="微软雅黑"/>
      <charset val="134"/>
    </font>
    <font>
      <sz val="10"/>
      <color rgb="FFFF0000"/>
      <name val="微软雅黑"/>
      <charset val="134"/>
    </font>
    <font>
      <b/>
      <sz val="10"/>
      <color rgb="FFFF0000"/>
      <name val="微软雅黑"/>
      <charset val="134"/>
    </font>
    <font>
      <sz val="11"/>
      <name val="微软雅黑"/>
      <charset val="134"/>
    </font>
    <font>
      <b/>
      <sz val="11"/>
      <color rgb="FFFF0000"/>
      <name val="微软雅黑"/>
      <charset val="134"/>
    </font>
    <font>
      <b/>
      <sz val="10"/>
      <color indexed="8"/>
      <name val="微软雅黑"/>
      <charset val="134"/>
    </font>
    <font>
      <sz val="11"/>
      <color rgb="FFFF0000"/>
      <name val="宋体"/>
      <charset val="134"/>
      <scheme val="minor"/>
    </font>
    <font>
      <b/>
      <sz val="10"/>
      <color rgb="FFC00000"/>
      <name val="微软雅黑"/>
      <charset val="134"/>
    </font>
    <font>
      <b/>
      <sz val="10"/>
      <color theme="2"/>
      <name val="微软雅黑"/>
      <charset val="134"/>
    </font>
    <font>
      <b/>
      <sz val="12"/>
      <color theme="0"/>
      <name val="微软雅黑"/>
      <charset val="134"/>
    </font>
    <font>
      <sz val="12"/>
      <color theme="1"/>
      <name val="微软雅黑"/>
      <charset val="134"/>
    </font>
    <font>
      <sz val="12"/>
      <color rgb="FF003399"/>
      <name val="微软雅黑"/>
      <charset val="134"/>
    </font>
    <font>
      <sz val="8"/>
      <color theme="1"/>
      <name val="微软雅黑"/>
      <charset val="134"/>
    </font>
    <font>
      <b/>
      <sz val="8"/>
      <name val="微软雅黑"/>
      <charset val="134"/>
    </font>
    <font>
      <sz val="16"/>
      <color theme="1"/>
      <name val="微软雅黑"/>
      <charset val="134"/>
    </font>
    <font>
      <b/>
      <sz val="16"/>
      <color theme="1"/>
      <name val="仿宋_GB2312"/>
      <charset val="134"/>
    </font>
    <font>
      <b/>
      <sz val="24"/>
      <color theme="1"/>
      <name val="方正小标宋_GBK"/>
      <charset val="134"/>
    </font>
    <font>
      <sz val="16"/>
      <color theme="1"/>
      <name val="楷体"/>
      <charset val="134"/>
    </font>
    <font>
      <sz val="16"/>
      <color theme="1"/>
      <name val="宋体"/>
      <charset val="134"/>
    </font>
    <font>
      <sz val="16"/>
      <name val="楷体"/>
      <charset val="134"/>
    </font>
    <font>
      <sz val="16"/>
      <color theme="1"/>
      <name val="Arial"/>
      <charset val="134"/>
    </font>
    <font>
      <b/>
      <sz val="11"/>
      <color indexed="62"/>
      <name val="Calibri"/>
      <charset val="134"/>
    </font>
    <font>
      <sz val="11"/>
      <color indexed="62"/>
      <name val="Calibri"/>
      <charset val="134"/>
    </font>
    <font>
      <b/>
      <sz val="18"/>
      <color indexed="62"/>
      <name val="Cambria"/>
      <charset val="134"/>
    </font>
    <font>
      <b/>
      <sz val="28"/>
      <color theme="1" tint="0.349986266670736"/>
      <name val="宋体"/>
      <charset val="134"/>
      <scheme val="major"/>
    </font>
    <font>
      <sz val="11"/>
      <color indexed="10"/>
      <name val="Calibri"/>
      <charset val="134"/>
    </font>
    <font>
      <u/>
      <sz val="12"/>
      <color theme="10"/>
      <name val="宋体"/>
      <charset val="134"/>
    </font>
    <font>
      <sz val="11"/>
      <color rgb="FF3F3F76"/>
      <name val="宋体"/>
      <charset val="134"/>
      <scheme val="minor"/>
    </font>
    <font>
      <sz val="10"/>
      <name val="Arial"/>
      <charset val="134"/>
    </font>
    <font>
      <u/>
      <sz val="9"/>
      <color indexed="56"/>
      <name val="Arial"/>
      <charset val="134"/>
    </font>
    <font>
      <sz val="11"/>
      <color theme="1"/>
      <name val="宋体"/>
      <charset val="0"/>
      <scheme val="minor"/>
    </font>
    <font>
      <b/>
      <sz val="11"/>
      <color indexed="9"/>
      <name val="Calibri"/>
      <charset val="134"/>
    </font>
    <font>
      <sz val="10"/>
      <color theme="1"/>
      <name val="Arial"/>
      <charset val="134"/>
    </font>
    <font>
      <sz val="12"/>
      <name val="宋体"/>
      <charset val="134"/>
    </font>
    <font>
      <sz val="11"/>
      <color indexed="9"/>
      <name val="Calibri"/>
      <charset val="134"/>
    </font>
    <font>
      <b/>
      <sz val="11"/>
      <color rgb="FF3F3F3F"/>
      <name val="宋体"/>
      <charset val="0"/>
      <scheme val="minor"/>
    </font>
    <font>
      <sz val="11"/>
      <color indexed="52"/>
      <name val="Calibri"/>
      <charset val="134"/>
    </font>
    <font>
      <b/>
      <sz val="15"/>
      <color indexed="62"/>
      <name val="Calibri"/>
      <charset val="134"/>
    </font>
    <font>
      <b/>
      <sz val="9"/>
      <color theme="1" tint="0.349986266670736"/>
      <name val="宋体"/>
      <charset val="134"/>
      <scheme val="major"/>
    </font>
    <font>
      <b/>
      <sz val="11"/>
      <color theme="1"/>
      <name val="宋体"/>
      <charset val="0"/>
      <scheme val="minor"/>
    </font>
    <font>
      <b/>
      <sz val="18"/>
      <color theme="3"/>
      <name val="宋体"/>
      <charset val="134"/>
      <scheme val="minor"/>
    </font>
    <font>
      <b/>
      <sz val="13"/>
      <color indexed="62"/>
      <name val="Calibri"/>
      <charset val="134"/>
    </font>
    <font>
      <sz val="11"/>
      <color rgb="FF006100"/>
      <name val="宋体"/>
      <charset val="0"/>
      <scheme val="minor"/>
    </font>
    <font>
      <sz val="11"/>
      <color indexed="8"/>
      <name val="Calibri"/>
      <charset val="134"/>
    </font>
    <font>
      <sz val="11"/>
      <color indexed="19"/>
      <name val="Calibri"/>
      <charset val="134"/>
    </font>
    <font>
      <sz val="11"/>
      <color indexed="17"/>
      <name val="Calibri"/>
      <charset val="134"/>
    </font>
    <font>
      <sz val="11"/>
      <color rgb="FF9C6500"/>
      <name val="宋体"/>
      <charset val="0"/>
      <scheme val="minor"/>
    </font>
    <font>
      <sz val="11"/>
      <color indexed="8"/>
      <name val="宋体"/>
      <charset val="134"/>
    </font>
    <font>
      <sz val="11"/>
      <color theme="0"/>
      <name val="宋体"/>
      <charset val="0"/>
      <scheme val="minor"/>
    </font>
    <font>
      <sz val="9"/>
      <color theme="1" tint="0.349986266670736"/>
      <name val="宋体"/>
      <charset val="134"/>
      <scheme val="minor"/>
    </font>
    <font>
      <sz val="11"/>
      <color indexed="20"/>
      <name val="Calibri"/>
      <charset val="134"/>
    </font>
    <font>
      <i/>
      <sz val="11"/>
      <color indexed="23"/>
      <name val="Calibri"/>
      <charset val="134"/>
    </font>
    <font>
      <b/>
      <sz val="11"/>
      <color indexed="52"/>
      <name val="Calibri"/>
      <charset val="134"/>
    </font>
    <font>
      <b/>
      <sz val="11"/>
      <color indexed="63"/>
      <name val="Calibri"/>
      <charset val="134"/>
    </font>
    <font>
      <sz val="11"/>
      <color rgb="FFFA7D00"/>
      <name val="宋体"/>
      <charset val="0"/>
      <scheme val="minor"/>
    </font>
    <font>
      <sz val="11"/>
      <color rgb="FFFF0000"/>
      <name val="宋体"/>
      <charset val="0"/>
      <scheme val="minor"/>
    </font>
    <font>
      <b/>
      <sz val="11"/>
      <color theme="3"/>
      <name val="宋体"/>
      <charset val="134"/>
      <scheme val="minor"/>
    </font>
    <font>
      <b/>
      <sz val="11"/>
      <color rgb="FFFFFFFF"/>
      <name val="宋体"/>
      <charset val="0"/>
      <scheme val="minor"/>
    </font>
    <font>
      <u/>
      <sz val="11"/>
      <color theme="10"/>
      <name val="宋体"/>
      <charset val="134"/>
    </font>
    <font>
      <i/>
      <sz val="11"/>
      <color rgb="FF7F7F7F"/>
      <name val="宋体"/>
      <charset val="0"/>
      <scheme val="minor"/>
    </font>
    <font>
      <b/>
      <sz val="11"/>
      <color rgb="FFFA7D00"/>
      <name val="宋体"/>
      <charset val="0"/>
      <scheme val="minor"/>
    </font>
    <font>
      <b/>
      <sz val="11"/>
      <color indexed="8"/>
      <name val="Calibri"/>
      <charset val="134"/>
    </font>
    <font>
      <u/>
      <sz val="11"/>
      <color rgb="FF800080"/>
      <name val="宋体"/>
      <charset val="0"/>
      <scheme val="minor"/>
    </font>
    <font>
      <sz val="11"/>
      <color rgb="FF9C0006"/>
      <name val="宋体"/>
      <charset val="0"/>
      <scheme val="minor"/>
    </font>
    <font>
      <b/>
      <sz val="15"/>
      <color theme="3"/>
      <name val="宋体"/>
      <charset val="134"/>
      <scheme val="minor"/>
    </font>
    <font>
      <sz val="11"/>
      <color rgb="FF3F3F76"/>
      <name val="宋体"/>
      <charset val="0"/>
      <scheme val="minor"/>
    </font>
    <font>
      <b/>
      <sz val="13"/>
      <color theme="3"/>
      <name val="宋体"/>
      <charset val="134"/>
      <scheme val="minor"/>
    </font>
    <font>
      <sz val="16"/>
      <color indexed="8"/>
      <name val="楷体"/>
      <charset val="134"/>
    </font>
  </fonts>
  <fills count="61">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00B0F0"/>
        <bgColor indexed="64"/>
      </patternFill>
    </fill>
    <fill>
      <patternFill patternType="solid">
        <fgColor theme="0" tint="-0.499984740745262"/>
        <bgColor indexed="64"/>
      </patternFill>
    </fill>
    <fill>
      <patternFill patternType="solid">
        <fgColor theme="1" tint="0.499984740745262"/>
        <bgColor indexed="64"/>
      </patternFill>
    </fill>
    <fill>
      <patternFill patternType="solid">
        <fgColor theme="4" tint="0.599993896298105"/>
        <bgColor indexed="64"/>
      </patternFill>
    </fill>
    <fill>
      <patternFill patternType="solid">
        <fgColor rgb="FF808080"/>
        <bgColor indexed="64"/>
      </patternFill>
    </fill>
    <fill>
      <patternFill patternType="solid">
        <fgColor theme="3" tint="0.599993896298105"/>
        <bgColor indexed="64"/>
      </patternFill>
    </fill>
    <fill>
      <patternFill patternType="solid">
        <fgColor rgb="FFFF0000"/>
        <bgColor indexed="64"/>
      </patternFill>
    </fill>
    <fill>
      <patternFill patternType="solid">
        <fgColor theme="3" tint="0.79985961485641"/>
        <bgColor indexed="64"/>
      </patternFill>
    </fill>
    <fill>
      <patternFill patternType="solid">
        <fgColor theme="3" tint="0.799798577837458"/>
        <bgColor indexed="64"/>
      </patternFill>
    </fill>
    <fill>
      <patternFill patternType="solid">
        <fgColor rgb="FF648EC4"/>
        <bgColor indexed="64"/>
      </patternFill>
    </fill>
    <fill>
      <patternFill patternType="solid">
        <fgColor theme="4"/>
        <bgColor indexed="64"/>
      </patternFill>
    </fill>
    <fill>
      <patternFill patternType="solid">
        <fgColor indexed="43"/>
        <bgColor indexed="64"/>
      </patternFill>
    </fill>
    <fill>
      <patternFill patternType="solid">
        <fgColor rgb="FFFFCC99"/>
        <bgColor indexed="64"/>
      </patternFill>
    </fill>
    <fill>
      <patternFill patternType="solid">
        <fgColor theme="9" tint="0.599993896298105"/>
        <bgColor indexed="64"/>
      </patternFill>
    </fill>
    <fill>
      <patternFill patternType="solid">
        <fgColor indexed="55"/>
        <bgColor indexed="64"/>
      </patternFill>
    </fill>
    <fill>
      <patternFill patternType="solid">
        <fgColor theme="9" tint="0.799981688894314"/>
        <bgColor indexed="64"/>
      </patternFill>
    </fill>
    <fill>
      <patternFill patternType="solid">
        <fgColor indexed="57"/>
        <bgColor indexed="64"/>
      </patternFill>
    </fill>
    <fill>
      <patternFill patternType="solid">
        <fgColor rgb="FFF2F2F2"/>
        <bgColor indexed="64"/>
      </patternFill>
    </fill>
    <fill>
      <patternFill patternType="solid">
        <fgColor theme="7" tint="0.599993896298105"/>
        <bgColor indexed="64"/>
      </patternFill>
    </fill>
    <fill>
      <patternFill patternType="solid">
        <fgColor rgb="FFC6EFCE"/>
        <bgColor indexed="64"/>
      </patternFill>
    </fill>
    <fill>
      <patternFill patternType="solid">
        <fgColor indexed="38"/>
        <bgColor indexed="64"/>
      </patternFill>
    </fill>
    <fill>
      <patternFill patternType="solid">
        <fgColor indexed="54"/>
        <bgColor indexed="64"/>
      </patternFill>
    </fill>
    <fill>
      <patternFill patternType="solid">
        <fgColor indexed="42"/>
        <bgColor indexed="64"/>
      </patternFill>
    </fill>
    <fill>
      <patternFill patternType="solid">
        <fgColor rgb="FFFFEB9C"/>
        <bgColor indexed="64"/>
      </patternFill>
    </fill>
    <fill>
      <patternFill patternType="solid">
        <fgColor indexed="53"/>
        <bgColor indexed="64"/>
      </patternFill>
    </fill>
    <fill>
      <patternFill patternType="solid">
        <fgColor theme="5" tint="0.599993896298105"/>
        <bgColor indexed="64"/>
      </patternFill>
    </fill>
    <fill>
      <patternFill patternType="solid">
        <fgColor indexed="47"/>
        <bgColor indexed="64"/>
      </patternFill>
    </fill>
    <fill>
      <patternFill patternType="solid">
        <fgColor indexed="22"/>
        <bgColor indexed="64"/>
      </patternFill>
    </fill>
    <fill>
      <patternFill patternType="solid">
        <fgColor indexed="49"/>
        <bgColor indexed="64"/>
      </patternFill>
    </fill>
    <fill>
      <patternFill patternType="solid">
        <fgColor indexed="29"/>
        <bgColor indexed="64"/>
      </patternFill>
    </fill>
    <fill>
      <patternFill patternType="solid">
        <fgColor indexed="26"/>
        <bgColor indexed="64"/>
      </patternFill>
    </fill>
    <fill>
      <patternFill patternType="solid">
        <fgColor indexed="37"/>
        <bgColor indexed="64"/>
      </patternFill>
    </fill>
    <fill>
      <patternFill patternType="solid">
        <fgColor theme="7"/>
        <bgColor indexed="64"/>
      </patternFill>
    </fill>
    <fill>
      <patternFill patternType="solid">
        <fgColor indexed="44"/>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indexed="27"/>
        <bgColor indexed="64"/>
      </patternFill>
    </fill>
    <fill>
      <patternFill patternType="solid">
        <fgColor indexed="45"/>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5" tint="0.399975585192419"/>
        <bgColor indexed="64"/>
      </patternFill>
    </fill>
    <fill>
      <patternFill patternType="solid">
        <fgColor rgb="FFA5A5A5"/>
        <bgColor indexed="64"/>
      </patternFill>
    </fill>
    <fill>
      <patternFill patternType="solid">
        <fgColor theme="8"/>
        <bgColor indexed="64"/>
      </patternFill>
    </fill>
    <fill>
      <patternFill patternType="solid">
        <fgColor theme="6" tint="0.599993896298105"/>
        <bgColor indexed="64"/>
      </patternFill>
    </fill>
    <fill>
      <patternFill patternType="solid">
        <fgColor theme="9"/>
        <bgColor indexed="64"/>
      </patternFill>
    </fill>
    <fill>
      <patternFill patternType="solid">
        <fgColor theme="6"/>
        <bgColor indexed="64"/>
      </patternFill>
    </fill>
    <fill>
      <patternFill patternType="solid">
        <fgColor indexed="60"/>
        <bgColor indexed="64"/>
      </patternFill>
    </fill>
    <fill>
      <patternFill patternType="solid">
        <fgColor theme="8" tint="0.799981688894314"/>
        <bgColor indexed="64"/>
      </patternFill>
    </fill>
    <fill>
      <patternFill patternType="solid">
        <fgColor theme="5"/>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rgb="FFFFC7CE"/>
        <bgColor indexed="64"/>
      </patternFill>
    </fill>
    <fill>
      <patternFill patternType="solid">
        <fgColor theme="9" tint="0.399975585192419"/>
        <bgColor indexed="64"/>
      </patternFill>
    </fill>
    <fill>
      <patternFill patternType="solid">
        <fgColor rgb="FFFFFFCC"/>
        <bgColor indexed="64"/>
      </patternFill>
    </fill>
    <fill>
      <patternFill patternType="solid">
        <fgColor theme="7" tint="0.399975585192419"/>
        <bgColor indexed="64"/>
      </patternFill>
    </fill>
    <fill>
      <patternFill patternType="solid">
        <fgColor theme="4" tint="0.799981688894314"/>
        <bgColor indexed="64"/>
      </patternFill>
    </fill>
  </fills>
  <borders count="93">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medium">
        <color auto="1"/>
      </top>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style="medium">
        <color auto="1"/>
      </left>
      <right/>
      <top style="medium">
        <color auto="1"/>
      </top>
      <bottom/>
      <diagonal/>
    </border>
    <border>
      <left style="medium">
        <color auto="1"/>
      </left>
      <right style="thin">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diagonal/>
    </border>
    <border>
      <left/>
      <right/>
      <top style="medium">
        <color auto="1"/>
      </top>
      <bottom style="thin">
        <color auto="1"/>
      </bottom>
      <diagonal/>
    </border>
    <border>
      <left style="thin">
        <color auto="1"/>
      </left>
      <right style="thin">
        <color auto="1"/>
      </right>
      <top/>
      <bottom style="medium">
        <color auto="1"/>
      </bottom>
      <diagonal/>
    </border>
    <border>
      <left/>
      <right style="thin">
        <color auto="1"/>
      </right>
      <top/>
      <bottom/>
      <diagonal/>
    </border>
    <border>
      <left/>
      <right style="thin">
        <color auto="1"/>
      </right>
      <top/>
      <bottom style="thin">
        <color auto="1"/>
      </bottom>
      <diagonal/>
    </border>
    <border>
      <left/>
      <right style="thin">
        <color auto="1"/>
      </right>
      <top/>
      <bottom style="medium">
        <color auto="1"/>
      </bottom>
      <diagonal/>
    </border>
    <border>
      <left style="thin">
        <color auto="1"/>
      </left>
      <right style="medium">
        <color auto="1"/>
      </right>
      <top style="thin">
        <color auto="1"/>
      </top>
      <bottom/>
      <diagonal/>
    </border>
    <border>
      <left style="thin">
        <color auto="1"/>
      </left>
      <right style="medium">
        <color auto="1"/>
      </right>
      <top style="medium">
        <color auto="1"/>
      </top>
      <bottom style="thin">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auto="1"/>
      </left>
      <right style="medium">
        <color auto="1"/>
      </right>
      <top/>
      <bottom/>
      <diagonal/>
    </border>
    <border>
      <left style="thin">
        <color auto="1"/>
      </left>
      <right style="medium">
        <color auto="1"/>
      </right>
      <top/>
      <bottom style="medium">
        <color auto="1"/>
      </bottom>
      <diagonal/>
    </border>
    <border>
      <left/>
      <right style="thin">
        <color auto="1"/>
      </right>
      <top style="thin">
        <color auto="1"/>
      </top>
      <bottom/>
      <diagonal/>
    </border>
    <border>
      <left/>
      <right style="thin">
        <color auto="1"/>
      </right>
      <top style="thin">
        <color auto="1"/>
      </top>
      <bottom style="medium">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top style="thin">
        <color auto="1"/>
      </top>
      <bottom style="medium">
        <color auto="1"/>
      </bottom>
      <diagonal/>
    </border>
    <border>
      <left style="medium">
        <color auto="1"/>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bottom/>
      <diagonal/>
    </border>
    <border>
      <left/>
      <right style="thin">
        <color auto="1"/>
      </right>
      <top style="medium">
        <color auto="1"/>
      </top>
      <bottom style="medium">
        <color auto="1"/>
      </bottom>
      <diagonal/>
    </border>
    <border>
      <left style="thin">
        <color auto="1"/>
      </left>
      <right style="medium">
        <color auto="1"/>
      </right>
      <top style="medium">
        <color auto="1"/>
      </top>
      <bottom/>
      <diagonal/>
    </border>
    <border>
      <left style="medium">
        <color auto="1"/>
      </left>
      <right/>
      <top style="medium">
        <color auto="1"/>
      </top>
      <bottom style="thin">
        <color auto="1"/>
      </bottom>
      <diagonal/>
    </border>
    <border>
      <left style="medium">
        <color auto="1"/>
      </left>
      <right style="medium">
        <color auto="1"/>
      </right>
      <top style="medium">
        <color auto="1"/>
      </top>
      <bottom style="thin">
        <color auto="1"/>
      </bottom>
      <diagonal/>
    </border>
    <border>
      <left style="medium">
        <color auto="1"/>
      </left>
      <right/>
      <top style="thin">
        <color auto="1"/>
      </top>
      <bottom style="medium">
        <color auto="1"/>
      </bottom>
      <diagonal/>
    </border>
    <border>
      <left style="medium">
        <color auto="1"/>
      </left>
      <right style="medium">
        <color auto="1"/>
      </right>
      <top style="thin">
        <color auto="1"/>
      </top>
      <bottom style="medium">
        <color auto="1"/>
      </bottom>
      <diagonal/>
    </border>
    <border>
      <left style="medium">
        <color auto="1"/>
      </left>
      <right/>
      <top/>
      <bottom style="thin">
        <color auto="1"/>
      </bottom>
      <diagonal/>
    </border>
    <border>
      <left style="medium">
        <color auto="1"/>
      </left>
      <right style="medium">
        <color auto="1"/>
      </right>
      <top/>
      <bottom style="thin">
        <color auto="1"/>
      </bottom>
      <diagonal/>
    </border>
    <border>
      <left style="medium">
        <color auto="1"/>
      </left>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style="medium">
        <color auto="1"/>
      </top>
      <bottom style="medium">
        <color auto="1"/>
      </bottom>
      <diagonal/>
    </border>
    <border>
      <left style="medium">
        <color auto="1"/>
      </left>
      <right/>
      <top/>
      <bottom style="medium">
        <color auto="1"/>
      </bottom>
      <diagonal/>
    </border>
    <border>
      <left/>
      <right style="medium">
        <color auto="1"/>
      </right>
      <top style="medium">
        <color auto="1"/>
      </top>
      <bottom style="medium">
        <color auto="1"/>
      </bottom>
      <diagonal/>
    </border>
    <border>
      <left/>
      <right/>
      <top style="medium">
        <color auto="1"/>
      </top>
      <bottom/>
      <diagonal/>
    </border>
    <border>
      <left/>
      <right/>
      <top/>
      <bottom style="medium">
        <color auto="1"/>
      </bottom>
      <diagonal/>
    </border>
    <border>
      <left style="thin">
        <color auto="1"/>
      </left>
      <right/>
      <top/>
      <bottom/>
      <diagonal/>
    </border>
    <border>
      <left style="medium">
        <color auto="1"/>
      </left>
      <right style="thin">
        <color auto="1"/>
      </right>
      <top/>
      <bottom style="medium">
        <color auto="1"/>
      </bottom>
      <diagonal/>
    </border>
    <border>
      <left style="thin">
        <color auto="1"/>
      </left>
      <right/>
      <top/>
      <bottom style="medium">
        <color auto="1"/>
      </bottom>
      <diagonal/>
    </border>
    <border>
      <left style="thin">
        <color auto="1"/>
      </left>
      <right/>
      <top style="thin">
        <color auto="1"/>
      </top>
      <bottom/>
      <diagonal/>
    </border>
    <border>
      <left/>
      <right style="medium">
        <color auto="1"/>
      </right>
      <top style="thin">
        <color auto="1"/>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right style="medium">
        <color auto="1"/>
      </right>
      <top/>
      <bottom style="medium">
        <color auto="1"/>
      </bottom>
      <diagonal/>
    </border>
    <border>
      <left style="thin">
        <color auto="1"/>
      </left>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right style="medium">
        <color auto="1"/>
      </right>
      <top style="medium">
        <color auto="1"/>
      </top>
      <bottom/>
      <diagonal/>
    </border>
    <border>
      <left style="medium">
        <color auto="1"/>
      </left>
      <right style="medium">
        <color auto="1"/>
      </right>
      <top/>
      <bottom/>
      <diagonal/>
    </border>
    <border>
      <left style="thin">
        <color auto="1"/>
      </left>
      <right/>
      <top style="thin">
        <color auto="1"/>
      </top>
      <bottom style="medium">
        <color auto="1"/>
      </bottom>
      <diagonal/>
    </border>
    <border>
      <left style="thin">
        <color auto="1"/>
      </left>
      <right/>
      <top/>
      <bottom style="thin">
        <color auto="1"/>
      </bottom>
      <diagonal/>
    </border>
    <border>
      <left/>
      <right/>
      <top/>
      <bottom style="thin">
        <color auto="1"/>
      </bottom>
      <diagonal/>
    </border>
    <border>
      <left/>
      <right/>
      <top/>
      <bottom style="medium">
        <color indexed="49"/>
      </bottom>
      <diagonal/>
    </border>
    <border>
      <left style="thin">
        <color indexed="23"/>
      </left>
      <right style="thin">
        <color indexed="23"/>
      </right>
      <top style="thin">
        <color indexed="23"/>
      </top>
      <bottom style="thin">
        <color indexed="23"/>
      </bottom>
      <diagonal/>
    </border>
    <border>
      <left style="thin">
        <color rgb="FF7F7F7F"/>
      </left>
      <right style="thin">
        <color rgb="FF7F7F7F"/>
      </right>
      <top style="thin">
        <color rgb="FF7F7F7F"/>
      </top>
      <bottom style="thin">
        <color rgb="FF7F7F7F"/>
      </bottom>
      <diagonal/>
    </border>
    <border>
      <left style="double">
        <color indexed="63"/>
      </left>
      <right style="double">
        <color indexed="63"/>
      </right>
      <top style="double">
        <color indexed="63"/>
      </top>
      <bottom style="double">
        <color indexed="63"/>
      </bottom>
      <diagonal/>
    </border>
    <border>
      <left style="thin">
        <color rgb="FF3F3F3F"/>
      </left>
      <right style="thin">
        <color rgb="FF3F3F3F"/>
      </right>
      <top style="thin">
        <color rgb="FF3F3F3F"/>
      </top>
      <bottom style="thin">
        <color rgb="FF3F3F3F"/>
      </bottom>
      <diagonal/>
    </border>
    <border>
      <left/>
      <right/>
      <top/>
      <bottom style="double">
        <color indexed="52"/>
      </bottom>
      <diagonal/>
    </border>
    <border>
      <left/>
      <right/>
      <top/>
      <bottom style="thick">
        <color indexed="49"/>
      </bottom>
      <diagonal/>
    </border>
    <border>
      <left/>
      <right/>
      <top style="thin">
        <color theme="4"/>
      </top>
      <bottom style="double">
        <color theme="4"/>
      </bottom>
      <diagonal/>
    </border>
    <border>
      <left/>
      <right/>
      <top/>
      <bottom style="thick">
        <color indexed="55"/>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indexed="49"/>
      </top>
      <bottom style="double">
        <color indexed="49"/>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s>
  <cellStyleXfs count="118">
    <xf numFmtId="0" fontId="0" fillId="0" borderId="0">
      <alignment vertical="center"/>
    </xf>
    <xf numFmtId="0" fontId="45" fillId="28" borderId="0" applyNumberFormat="0" applyBorder="0" applyAlignment="0" applyProtection="0"/>
    <xf numFmtId="0" fontId="45" fillId="33" borderId="0" applyNumberFormat="0" applyBorder="0" applyAlignment="0" applyProtection="0"/>
    <xf numFmtId="0" fontId="45" fillId="18" borderId="0" applyNumberFormat="0" applyBorder="0" applyAlignment="0" applyProtection="0"/>
    <xf numFmtId="0" fontId="45" fillId="33" borderId="0" applyNumberFormat="0" applyBorder="0" applyAlignment="0" applyProtection="0"/>
    <xf numFmtId="0" fontId="0" fillId="0" borderId="0">
      <alignment vertical="center"/>
    </xf>
    <xf numFmtId="0" fontId="45" fillId="32" borderId="0" applyNumberFormat="0" applyBorder="0" applyAlignment="0" applyProtection="0"/>
    <xf numFmtId="0" fontId="39" fillId="34" borderId="85" applyNumberFormat="0" applyFont="0" applyAlignment="0" applyProtection="0"/>
    <xf numFmtId="0" fontId="0" fillId="0" borderId="0">
      <alignment vertical="center"/>
    </xf>
    <xf numFmtId="0" fontId="61" fillId="35" borderId="0" applyNumberFormat="0" applyBorder="0" applyAlignment="0" applyProtection="0"/>
    <xf numFmtId="0" fontId="54" fillId="24" borderId="0" applyNumberFormat="0" applyBorder="0" applyAlignment="0" applyProtection="0"/>
    <xf numFmtId="0" fontId="62" fillId="0" borderId="0" applyNumberFormat="0" applyFill="0" applyBorder="0" applyAlignment="0" applyProtection="0"/>
    <xf numFmtId="0" fontId="54" fillId="40" borderId="0" applyNumberFormat="0" applyBorder="0" applyAlignment="0" applyProtection="0"/>
    <xf numFmtId="0" fontId="54" fillId="37" borderId="0" applyNumberFormat="0" applyBorder="0" applyAlignment="0" applyProtection="0"/>
    <xf numFmtId="0" fontId="45" fillId="32" borderId="0" applyNumberFormat="0" applyBorder="0" applyAlignment="0" applyProtection="0"/>
    <xf numFmtId="0" fontId="54" fillId="24" borderId="0" applyNumberFormat="0" applyBorder="0" applyAlignment="0" applyProtection="0"/>
    <xf numFmtId="0" fontId="54" fillId="41" borderId="0" applyNumberFormat="0" applyBorder="0" applyAlignment="0" applyProtection="0"/>
    <xf numFmtId="0" fontId="63" fillId="41" borderId="77" applyNumberFormat="0" applyAlignment="0" applyProtection="0"/>
    <xf numFmtId="0" fontId="54" fillId="30" borderId="0" applyNumberFormat="0" applyBorder="0" applyAlignment="0" applyProtection="0"/>
    <xf numFmtId="0" fontId="45" fillId="15" borderId="0" applyNumberFormat="0" applyBorder="0" applyAlignment="0" applyProtection="0"/>
    <xf numFmtId="0" fontId="54" fillId="30" borderId="0" applyNumberFormat="0" applyBorder="0" applyAlignment="0" applyProtection="0"/>
    <xf numFmtId="0" fontId="56" fillId="26" borderId="0" applyNumberFormat="0" applyBorder="0" applyAlignment="0" applyProtection="0"/>
    <xf numFmtId="0" fontId="45" fillId="32" borderId="0" applyNumberFormat="0" applyBorder="0" applyAlignment="0" applyProtection="0"/>
    <xf numFmtId="0" fontId="59" fillId="49" borderId="0" applyNumberFormat="0" applyBorder="0" applyAlignment="0" applyProtection="0">
      <alignment vertical="center"/>
    </xf>
    <xf numFmtId="0" fontId="41" fillId="29" borderId="0" applyNumberFormat="0" applyBorder="0" applyAlignment="0" applyProtection="0">
      <alignment vertical="center"/>
    </xf>
    <xf numFmtId="0" fontId="55" fillId="15" borderId="0" applyNumberFormat="0" applyBorder="0" applyAlignment="0" applyProtection="0"/>
    <xf numFmtId="0" fontId="59" fillId="44" borderId="0" applyNumberFormat="0" applyBorder="0" applyAlignment="0" applyProtection="0">
      <alignment vertical="center"/>
    </xf>
    <xf numFmtId="0" fontId="41" fillId="7" borderId="0" applyNumberFormat="0" applyBorder="0" applyAlignment="0" applyProtection="0">
      <alignment vertical="center"/>
    </xf>
    <xf numFmtId="0" fontId="59" fillId="52" borderId="0" applyNumberFormat="0" applyBorder="0" applyAlignment="0" applyProtection="0">
      <alignment vertical="center"/>
    </xf>
    <xf numFmtId="0" fontId="57" fillId="27" borderId="0" applyNumberFormat="0" applyBorder="0" applyAlignment="0" applyProtection="0">
      <alignment vertical="center"/>
    </xf>
    <xf numFmtId="0" fontId="59" fillId="14" borderId="0" applyNumberFormat="0" applyBorder="0" applyAlignment="0" applyProtection="0">
      <alignment vertical="center"/>
    </xf>
    <xf numFmtId="0" fontId="52" fillId="0" borderId="84" applyNumberFormat="0" applyFill="0" applyAlignment="0" applyProtection="0"/>
    <xf numFmtId="0" fontId="67" fillId="0" borderId="0" applyNumberFormat="0" applyFill="0" applyBorder="0" applyAlignment="0" applyProtection="0">
      <alignment vertical="center"/>
    </xf>
    <xf numFmtId="0" fontId="53" fillId="23" borderId="0" applyNumberFormat="0" applyBorder="0" applyAlignment="0" applyProtection="0">
      <alignment vertical="center"/>
    </xf>
    <xf numFmtId="0" fontId="0" fillId="0" borderId="0">
      <alignment vertical="center"/>
    </xf>
    <xf numFmtId="0" fontId="51" fillId="0" borderId="0" applyNumberFormat="0" applyFill="0" applyBorder="0" applyAlignment="0" applyProtection="0">
      <alignment vertical="center"/>
    </xf>
    <xf numFmtId="0" fontId="54" fillId="31" borderId="0" applyNumberFormat="0" applyBorder="0" applyAlignment="0" applyProtection="0"/>
    <xf numFmtId="0" fontId="59" fillId="42" borderId="0" applyNumberFormat="0" applyBorder="0" applyAlignment="0" applyProtection="0">
      <alignment vertical="center"/>
    </xf>
    <xf numFmtId="0" fontId="59" fillId="38" borderId="0" applyNumberFormat="0" applyBorder="0" applyAlignment="0" applyProtection="0">
      <alignment vertical="center"/>
    </xf>
    <xf numFmtId="0" fontId="64" fillId="41" borderId="86" applyNumberFormat="0" applyAlignment="0" applyProtection="0"/>
    <xf numFmtId="0" fontId="65" fillId="0" borderId="87" applyNumberFormat="0" applyFill="0" applyAlignment="0" applyProtection="0">
      <alignment vertical="center"/>
    </xf>
    <xf numFmtId="0" fontId="54" fillId="41" borderId="0" applyNumberFormat="0" applyBorder="0" applyAlignment="0" applyProtection="0"/>
    <xf numFmtId="0" fontId="68" fillId="45" borderId="89" applyNumberFormat="0" applyAlignment="0" applyProtection="0">
      <alignment vertical="center"/>
    </xf>
    <xf numFmtId="0" fontId="0" fillId="0" borderId="0">
      <alignment vertical="center"/>
    </xf>
    <xf numFmtId="0" fontId="44" fillId="0" borderId="0">
      <protection locked="0"/>
    </xf>
    <xf numFmtId="9" fontId="0" fillId="0" borderId="0" applyFont="0" applyFill="0" applyBorder="0" applyAlignment="0" applyProtection="0">
      <alignment vertical="center"/>
    </xf>
    <xf numFmtId="0" fontId="41" fillId="47" borderId="0" applyNumberFormat="0" applyBorder="0" applyAlignment="0" applyProtection="0">
      <alignment vertical="center"/>
    </xf>
    <xf numFmtId="0" fontId="45" fillId="50" borderId="0" applyNumberFormat="0" applyBorder="0" applyAlignment="0" applyProtection="0"/>
    <xf numFmtId="0" fontId="59" fillId="36" borderId="0" applyNumberFormat="0" applyBorder="0" applyAlignment="0" applyProtection="0">
      <alignment vertical="center"/>
    </xf>
    <xf numFmtId="41" fontId="0" fillId="0" borderId="0" applyFont="0" applyFill="0" applyBorder="0" applyAlignment="0" applyProtection="0">
      <alignment vertical="center"/>
    </xf>
    <xf numFmtId="0" fontId="45" fillId="32" borderId="0" applyNumberFormat="0" applyBorder="0" applyAlignment="0" applyProtection="0"/>
    <xf numFmtId="0" fontId="73" fillId="0" borderId="0" applyNumberFormat="0" applyFill="0" applyBorder="0" applyAlignment="0" applyProtection="0">
      <alignment vertical="center"/>
    </xf>
    <xf numFmtId="0" fontId="71" fillId="21" borderId="78" applyNumberFormat="0" applyAlignment="0" applyProtection="0">
      <alignment vertical="center"/>
    </xf>
    <xf numFmtId="0" fontId="41" fillId="53" borderId="0" applyNumberFormat="0" applyBorder="0" applyAlignment="0" applyProtection="0">
      <alignment vertical="center"/>
    </xf>
    <xf numFmtId="0" fontId="74" fillId="56" borderId="0" applyNumberFormat="0" applyBorder="0" applyAlignment="0" applyProtection="0">
      <alignment vertical="center"/>
    </xf>
    <xf numFmtId="44" fontId="0" fillId="0" borderId="0" applyFont="0" applyFill="0" applyBorder="0" applyAlignment="0" applyProtection="0">
      <alignment vertical="center"/>
    </xf>
    <xf numFmtId="0" fontId="41" fillId="54" borderId="0" applyNumberFormat="0" applyBorder="0" applyAlignment="0" applyProtection="0">
      <alignment vertical="center"/>
    </xf>
    <xf numFmtId="0" fontId="54" fillId="31" borderId="0" applyNumberFormat="0" applyBorder="0" applyAlignment="0" applyProtection="0"/>
    <xf numFmtId="0" fontId="59" fillId="57" borderId="0" applyNumberFormat="0" applyBorder="0" applyAlignment="0" applyProtection="0">
      <alignment vertical="center"/>
    </xf>
    <xf numFmtId="0" fontId="69" fillId="0" borderId="0" applyNumberFormat="0" applyFill="0" applyBorder="0" applyAlignment="0" applyProtection="0">
      <alignment vertical="top"/>
      <protection locked="0"/>
    </xf>
    <xf numFmtId="43" fontId="0" fillId="0" borderId="0" applyFont="0" applyFill="0" applyBorder="0" applyAlignment="0" applyProtection="0">
      <alignment vertical="center"/>
    </xf>
    <xf numFmtId="0" fontId="75" fillId="0" borderId="91" applyNumberFormat="0" applyFill="0" applyAlignment="0" applyProtection="0">
      <alignment vertical="center"/>
    </xf>
    <xf numFmtId="0" fontId="54" fillId="30" borderId="0" applyNumberFormat="0" applyBorder="0" applyAlignment="0" applyProtection="0"/>
    <xf numFmtId="0" fontId="76" fillId="16" borderId="78" applyNumberFormat="0" applyAlignment="0" applyProtection="0">
      <alignment vertical="center"/>
    </xf>
    <xf numFmtId="0" fontId="59" fillId="55" borderId="0" applyNumberFormat="0" applyBorder="0" applyAlignment="0" applyProtection="0">
      <alignment vertical="center"/>
    </xf>
    <xf numFmtId="9" fontId="0" fillId="0" borderId="0" applyFont="0" applyFill="0" applyBorder="0" applyAlignment="0" applyProtection="0">
      <alignment vertical="center"/>
    </xf>
    <xf numFmtId="0" fontId="60" fillId="0" borderId="0">
      <alignment vertical="center"/>
    </xf>
    <xf numFmtId="0" fontId="41" fillId="39" borderId="0" applyNumberFormat="0" applyBorder="0" applyAlignment="0" applyProtection="0">
      <alignment vertical="center"/>
    </xf>
    <xf numFmtId="0" fontId="66" fillId="0" borderId="0" applyNumberFormat="0" applyFill="0" applyBorder="0" applyAlignment="0" applyProtection="0">
      <alignment vertical="center"/>
    </xf>
    <xf numFmtId="0" fontId="54" fillId="24" borderId="0" applyNumberFormat="0" applyBorder="0" applyAlignment="0" applyProtection="0"/>
    <xf numFmtId="0" fontId="0" fillId="58" borderId="92" applyNumberFormat="0" applyFont="0" applyAlignment="0" applyProtection="0">
      <alignment vertical="center"/>
    </xf>
    <xf numFmtId="0" fontId="59" fillId="59" borderId="0" applyNumberFormat="0" applyBorder="0" applyAlignment="0" applyProtection="0">
      <alignment vertical="center"/>
    </xf>
    <xf numFmtId="0" fontId="58" fillId="0" borderId="0">
      <alignment vertical="center"/>
    </xf>
    <xf numFmtId="0" fontId="77" fillId="0" borderId="91" applyNumberFormat="0" applyFill="0" applyAlignment="0" applyProtection="0">
      <alignment vertical="center"/>
    </xf>
    <xf numFmtId="43" fontId="0" fillId="0" borderId="0" applyFont="0" applyFill="0" applyBorder="0" applyAlignment="0" applyProtection="0">
      <alignment vertical="center"/>
    </xf>
    <xf numFmtId="0" fontId="72" fillId="0" borderId="90" applyNumberFormat="0" applyFill="0" applyAlignment="0" applyProtection="0"/>
    <xf numFmtId="0" fontId="41" fillId="60" borderId="0" applyNumberFormat="0" applyBorder="0" applyAlignment="0" applyProtection="0">
      <alignment vertical="center"/>
    </xf>
    <xf numFmtId="9" fontId="0" fillId="0" borderId="0" applyFont="0" applyFill="0" applyBorder="0" applyAlignment="0" applyProtection="0">
      <alignment vertical="center"/>
    </xf>
    <xf numFmtId="0" fontId="50" fillId="0" borderId="83" applyNumberFormat="0" applyFill="0" applyAlignment="0" applyProtection="0">
      <alignment vertical="center"/>
    </xf>
    <xf numFmtId="0" fontId="49" fillId="0" borderId="0" applyNumberFormat="0" applyProtection="0">
      <alignment vertical="center"/>
    </xf>
    <xf numFmtId="0" fontId="70" fillId="0" borderId="0" applyNumberFormat="0" applyFill="0" applyBorder="0" applyAlignment="0" applyProtection="0">
      <alignment vertical="center"/>
    </xf>
    <xf numFmtId="0" fontId="48" fillId="0" borderId="82" applyNumberFormat="0" applyFill="0" applyAlignment="0" applyProtection="0"/>
    <xf numFmtId="0" fontId="67" fillId="0" borderId="88" applyNumberFormat="0" applyFill="0" applyAlignment="0" applyProtection="0">
      <alignment vertical="center"/>
    </xf>
    <xf numFmtId="0" fontId="47" fillId="0" borderId="81" applyNumberFormat="0" applyFill="0" applyAlignment="0" applyProtection="0"/>
    <xf numFmtId="0" fontId="46" fillId="21" borderId="80" applyNumberFormat="0" applyAlignment="0" applyProtection="0">
      <alignment vertical="center"/>
    </xf>
    <xf numFmtId="0" fontId="41" fillId="22" borderId="0" applyNumberFormat="0" applyBorder="0" applyAlignment="0" applyProtection="0">
      <alignment vertical="center"/>
    </xf>
    <xf numFmtId="0" fontId="45" fillId="20" borderId="0" applyNumberFormat="0" applyBorder="0" applyAlignment="0" applyProtection="0"/>
    <xf numFmtId="0" fontId="59" fillId="46" borderId="0" applyNumberFormat="0" applyBorder="0" applyAlignment="0" applyProtection="0">
      <alignment vertical="center"/>
    </xf>
    <xf numFmtId="0" fontId="44" fillId="0" borderId="0"/>
    <xf numFmtId="0" fontId="41" fillId="51" borderId="0" applyNumberFormat="0" applyBorder="0" applyAlignment="0" applyProtection="0">
      <alignment vertical="center"/>
    </xf>
    <xf numFmtId="42" fontId="0" fillId="0" borderId="0" applyFont="0" applyFill="0" applyBorder="0" applyAlignment="0" applyProtection="0">
      <alignment vertical="center"/>
    </xf>
    <xf numFmtId="0" fontId="41" fillId="43" borderId="0" applyNumberFormat="0" applyBorder="0" applyAlignment="0" applyProtection="0">
      <alignment vertical="center"/>
    </xf>
    <xf numFmtId="0" fontId="45" fillId="25" borderId="0" applyNumberFormat="0" applyBorder="0" applyAlignment="0" applyProtection="0"/>
    <xf numFmtId="0" fontId="59" fillId="48" borderId="0" applyNumberFormat="0" applyBorder="0" applyAlignment="0" applyProtection="0">
      <alignment vertical="center"/>
    </xf>
    <xf numFmtId="0" fontId="43" fillId="0" borderId="0">
      <alignment vertical="center"/>
    </xf>
    <xf numFmtId="0" fontId="41" fillId="19" borderId="0" applyNumberFormat="0" applyBorder="0" applyAlignment="0" applyProtection="0">
      <alignment vertical="center"/>
    </xf>
    <xf numFmtId="0" fontId="42" fillId="18" borderId="79" applyNumberFormat="0" applyAlignment="0" applyProtection="0"/>
    <xf numFmtId="0" fontId="41" fillId="17" borderId="0" applyNumberFormat="0" applyBorder="0" applyAlignment="0" applyProtection="0">
      <alignment vertical="center"/>
    </xf>
    <xf numFmtId="0" fontId="0" fillId="0" borderId="0">
      <alignment vertical="center"/>
    </xf>
    <xf numFmtId="0" fontId="0" fillId="0" borderId="0"/>
    <xf numFmtId="43" fontId="0" fillId="0" borderId="0" applyFont="0" applyFill="0" applyBorder="0" applyAlignment="0" applyProtection="0">
      <alignment vertical="center"/>
    </xf>
    <xf numFmtId="43" fontId="0" fillId="0" borderId="0" applyFont="0" applyFill="0" applyBorder="0" applyAlignment="0" applyProtection="0">
      <alignment vertical="center"/>
    </xf>
    <xf numFmtId="0" fontId="0" fillId="0" borderId="0">
      <alignment vertical="center"/>
    </xf>
    <xf numFmtId="0" fontId="40" fillId="0" borderId="0" applyNumberFormat="0" applyFill="0" applyBorder="0" applyAlignment="0" applyProtection="0">
      <alignment vertical="top"/>
      <protection locked="0"/>
    </xf>
    <xf numFmtId="0" fontId="39" fillId="0" borderId="0"/>
    <xf numFmtId="0" fontId="38" fillId="16" borderId="78" applyNumberFormat="0" applyAlignment="0" applyProtection="0"/>
    <xf numFmtId="0" fontId="0" fillId="0" borderId="0">
      <alignment vertical="center"/>
    </xf>
    <xf numFmtId="9" fontId="0" fillId="0" borderId="0" applyFont="0" applyFill="0" applyBorder="0" applyAlignment="0" applyProtection="0"/>
    <xf numFmtId="0" fontId="37" fillId="0" borderId="0" applyNumberFormat="0" applyFill="0" applyBorder="0" applyAlignment="0" applyProtection="0"/>
    <xf numFmtId="0" fontId="0" fillId="0" borderId="0">
      <alignment vertical="center"/>
    </xf>
    <xf numFmtId="0" fontId="0" fillId="0" borderId="0">
      <alignment vertical="center"/>
    </xf>
    <xf numFmtId="0" fontId="36" fillId="0" borderId="0" applyNumberFormat="0" applyFill="0" applyBorder="0" applyAlignment="0" applyProtection="0"/>
    <xf numFmtId="0" fontId="35" fillId="0" borderId="0" applyNumberFormat="0" applyProtection="0">
      <alignment vertical="center"/>
    </xf>
    <xf numFmtId="0" fontId="34" fillId="0" borderId="0" applyNumberFormat="0" applyFill="0" applyBorder="0" applyAlignment="0" applyProtection="0"/>
    <xf numFmtId="0" fontId="32" fillId="0" borderId="0" applyNumberFormat="0" applyFill="0" applyBorder="0" applyAlignment="0" applyProtection="0"/>
    <xf numFmtId="0" fontId="0" fillId="0" borderId="0">
      <alignment vertical="center"/>
    </xf>
    <xf numFmtId="0" fontId="33" fillId="15" borderId="77" applyNumberFormat="0" applyAlignment="0" applyProtection="0"/>
    <xf numFmtId="0" fontId="32" fillId="0" borderId="76" applyNumberFormat="0" applyFill="0" applyAlignment="0" applyProtection="0"/>
  </cellStyleXfs>
  <cellXfs count="808">
    <xf numFmtId="0" fontId="0" fillId="0" borderId="0" xfId="0">
      <alignment vertical="center"/>
    </xf>
    <xf numFmtId="0" fontId="0" fillId="0" borderId="0" xfId="102">
      <alignment vertical="center"/>
    </xf>
    <xf numFmtId="0" fontId="1" fillId="2" borderId="0" xfId="106" applyFont="1" applyFill="1">
      <alignment vertical="center"/>
    </xf>
    <xf numFmtId="0" fontId="2" fillId="0" borderId="1" xfId="102" applyFont="1" applyBorder="1" applyAlignment="1">
      <alignment horizontal="center" vertical="top"/>
    </xf>
    <xf numFmtId="0" fontId="3" fillId="0" borderId="1" xfId="102" applyFont="1" applyBorder="1" applyAlignment="1">
      <alignment horizontal="center" vertical="top"/>
    </xf>
    <xf numFmtId="0" fontId="1" fillId="2" borderId="1" xfId="106" applyFont="1" applyFill="1" applyBorder="1">
      <alignment vertical="center"/>
    </xf>
    <xf numFmtId="0" fontId="0" fillId="0" borderId="1" xfId="102" applyBorder="1">
      <alignment vertical="center"/>
    </xf>
    <xf numFmtId="0" fontId="1" fillId="2" borderId="1" xfId="106" applyFont="1" applyFill="1" applyBorder="1" applyAlignment="1">
      <alignment horizontal="right" vertical="center"/>
    </xf>
    <xf numFmtId="0" fontId="4" fillId="2" borderId="1" xfId="106" applyFont="1" applyFill="1" applyBorder="1" applyAlignment="1">
      <alignment horizontal="center" vertical="center" wrapText="1"/>
    </xf>
    <xf numFmtId="0" fontId="1" fillId="2" borderId="1" xfId="106" applyFont="1" applyFill="1" applyBorder="1" applyAlignment="1">
      <alignment vertical="center" wrapText="1"/>
    </xf>
    <xf numFmtId="0" fontId="1" fillId="2" borderId="1" xfId="106" applyFont="1" applyFill="1" applyBorder="1" applyAlignment="1">
      <alignment horizontal="right" vertical="center" wrapText="1"/>
    </xf>
    <xf numFmtId="0" fontId="2" fillId="0" borderId="1" xfId="102" applyFont="1" applyBorder="1" applyAlignment="1">
      <alignment horizontal="center" vertical="top" wrapText="1"/>
    </xf>
    <xf numFmtId="0" fontId="2" fillId="0" borderId="0" xfId="102" applyFont="1" applyAlignment="1">
      <alignment horizontal="center" vertical="top"/>
    </xf>
    <xf numFmtId="0" fontId="0" fillId="0" borderId="1" xfId="0" applyBorder="1">
      <alignment vertical="center"/>
    </xf>
    <xf numFmtId="0" fontId="5" fillId="2" borderId="0" xfId="110" applyFont="1" applyFill="1">
      <alignment vertical="center"/>
    </xf>
    <xf numFmtId="0" fontId="6" fillId="2" borderId="0" xfId="110" applyFont="1" applyFill="1" applyAlignment="1">
      <alignment horizontal="center" vertical="center"/>
    </xf>
    <xf numFmtId="178" fontId="7" fillId="2" borderId="0" xfId="110" applyNumberFormat="1" applyFont="1" applyFill="1" applyAlignment="1">
      <alignment horizontal="left"/>
    </xf>
    <xf numFmtId="178" fontId="7" fillId="2" borderId="0" xfId="110" applyNumberFormat="1" applyFont="1" applyFill="1" applyAlignment="1">
      <alignment horizontal="center" vertical="center"/>
    </xf>
    <xf numFmtId="178" fontId="7" fillId="0" borderId="0" xfId="110" applyNumberFormat="1" applyFont="1" applyFill="1" applyAlignment="1">
      <alignment horizontal="center" vertical="center"/>
    </xf>
    <xf numFmtId="0" fontId="5" fillId="2" borderId="0" xfId="0" applyFont="1" applyFill="1" applyAlignment="1">
      <alignment horizontal="center"/>
    </xf>
    <xf numFmtId="0" fontId="7" fillId="2" borderId="0" xfId="0" applyFont="1" applyFill="1" applyBorder="1" applyAlignment="1">
      <alignment vertical="center"/>
    </xf>
    <xf numFmtId="0" fontId="5" fillId="2" borderId="0" xfId="0" applyFont="1" applyFill="1" applyBorder="1" applyAlignment="1">
      <alignment vertical="center"/>
    </xf>
    <xf numFmtId="0" fontId="1" fillId="0" borderId="2"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1" fillId="0" borderId="6"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8" xfId="0" applyFont="1" applyFill="1" applyBorder="1" applyAlignment="1">
      <alignment horizontal="center" vertical="center"/>
    </xf>
    <xf numFmtId="0" fontId="5" fillId="0" borderId="9" xfId="0" applyFont="1" applyFill="1" applyBorder="1" applyAlignment="1">
      <alignment vertical="center"/>
    </xf>
    <xf numFmtId="0" fontId="5" fillId="3" borderId="1" xfId="0" applyFont="1" applyFill="1" applyBorder="1" applyAlignment="1">
      <alignment vertical="center"/>
    </xf>
    <xf numFmtId="0" fontId="5" fillId="0" borderId="10" xfId="0" applyFont="1" applyFill="1" applyBorder="1" applyAlignment="1">
      <alignment vertical="center"/>
    </xf>
    <xf numFmtId="0" fontId="5" fillId="0" borderId="11" xfId="0" applyFont="1" applyFill="1" applyBorder="1" applyAlignment="1">
      <alignment vertical="center"/>
    </xf>
    <xf numFmtId="0" fontId="5" fillId="0" borderId="12" xfId="0" applyFont="1" applyFill="1" applyBorder="1" applyAlignment="1">
      <alignment vertical="center"/>
    </xf>
    <xf numFmtId="0" fontId="5" fillId="0" borderId="1" xfId="0" applyFont="1" applyFill="1" applyBorder="1" applyAlignment="1">
      <alignment vertical="center"/>
    </xf>
    <xf numFmtId="0" fontId="5" fillId="0" borderId="13" xfId="0" applyFont="1" applyFill="1" applyBorder="1" applyAlignment="1">
      <alignment vertical="center"/>
    </xf>
    <xf numFmtId="0" fontId="5" fillId="0" borderId="0" xfId="0" applyFont="1">
      <alignment vertical="center"/>
    </xf>
    <xf numFmtId="0" fontId="5" fillId="2" borderId="0" xfId="0" applyFont="1" applyFill="1">
      <alignment vertical="center"/>
    </xf>
    <xf numFmtId="0" fontId="5" fillId="2" borderId="0" xfId="0" applyFont="1" applyFill="1" applyAlignment="1">
      <alignment vertical="center" wrapText="1"/>
    </xf>
    <xf numFmtId="0" fontId="5" fillId="2" borderId="0" xfId="0" applyFont="1" applyFill="1" applyAlignment="1">
      <alignment horizontal="center" vertical="center"/>
    </xf>
    <xf numFmtId="0" fontId="8" fillId="2" borderId="0" xfId="99" applyFont="1" applyFill="1" applyAlignment="1">
      <alignment horizontal="centerContinuous"/>
    </xf>
    <xf numFmtId="0" fontId="5" fillId="2" borderId="0" xfId="0" applyFont="1" applyFill="1" applyAlignment="1">
      <alignment horizontal="centerContinuous" vertical="center" wrapText="1"/>
    </xf>
    <xf numFmtId="0" fontId="7" fillId="2" borderId="0" xfId="0" applyFont="1" applyFill="1" applyAlignment="1"/>
    <xf numFmtId="0" fontId="1" fillId="2" borderId="0" xfId="99" applyFont="1" applyFill="1" applyAlignment="1">
      <alignment wrapText="1"/>
    </xf>
    <xf numFmtId="0" fontId="5" fillId="2" borderId="0" xfId="0" applyFont="1" applyFill="1" applyAlignment="1">
      <alignment horizontal="right" vertical="center" wrapText="1"/>
    </xf>
    <xf numFmtId="0" fontId="5" fillId="2" borderId="0" xfId="0" applyFont="1" applyFill="1" applyAlignment="1">
      <alignment horizontal="centerContinuous" wrapText="1"/>
    </xf>
    <xf numFmtId="0" fontId="7" fillId="2" borderId="0" xfId="0" applyFont="1" applyFill="1">
      <alignment vertical="center"/>
    </xf>
    <xf numFmtId="0" fontId="1" fillId="2" borderId="14" xfId="0" applyFont="1" applyFill="1" applyBorder="1" applyAlignment="1">
      <alignment horizontal="center" vertical="center"/>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2" borderId="9"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0" xfId="0" applyFont="1" applyBorder="1" applyAlignment="1">
      <alignment horizontal="center" vertical="center" wrapText="1"/>
    </xf>
    <xf numFmtId="0" fontId="1" fillId="2" borderId="10" xfId="0" applyFont="1" applyFill="1" applyBorder="1" applyAlignment="1">
      <alignment horizontal="center" vertical="center" wrapText="1"/>
    </xf>
    <xf numFmtId="0" fontId="1" fillId="0" borderId="12" xfId="0" applyFont="1" applyBorder="1" applyAlignment="1">
      <alignment horizontal="left" vertical="center"/>
    </xf>
    <xf numFmtId="10" fontId="9" fillId="4" borderId="16" xfId="77" applyNumberFormat="1" applyFont="1" applyFill="1" applyBorder="1" applyAlignment="1">
      <alignment horizontal="right" vertical="center" wrapText="1"/>
    </xf>
    <xf numFmtId="10" fontId="9" fillId="0" borderId="1" xfId="77" applyNumberFormat="1" applyFont="1" applyFill="1" applyBorder="1" applyAlignment="1">
      <alignment vertical="center" wrapText="1"/>
    </xf>
    <xf numFmtId="0" fontId="9" fillId="0" borderId="12" xfId="0" applyFont="1" applyBorder="1" applyAlignment="1">
      <alignment horizontal="left" vertical="center"/>
    </xf>
    <xf numFmtId="0" fontId="9" fillId="2" borderId="12" xfId="0" applyFont="1" applyFill="1" applyBorder="1" applyAlignment="1">
      <alignment horizontal="left" vertical="center" wrapText="1" indent="1"/>
    </xf>
    <xf numFmtId="0" fontId="9" fillId="0" borderId="0" xfId="0" applyFont="1" applyAlignment="1">
      <alignment vertical="center" wrapText="1"/>
    </xf>
    <xf numFmtId="10" fontId="9" fillId="0" borderId="16" xfId="77" applyNumberFormat="1" applyFont="1" applyFill="1" applyBorder="1" applyAlignment="1">
      <alignment horizontal="right" vertical="center" wrapText="1"/>
    </xf>
    <xf numFmtId="10" fontId="9" fillId="0" borderId="17" xfId="77" applyNumberFormat="1" applyFont="1" applyFill="1" applyBorder="1" applyAlignment="1">
      <alignment vertical="center" wrapText="1"/>
    </xf>
    <xf numFmtId="0" fontId="9" fillId="2" borderId="12" xfId="0" applyFont="1" applyFill="1" applyBorder="1" applyAlignment="1">
      <alignment horizontal="left" vertical="center" indent="1"/>
    </xf>
    <xf numFmtId="0" fontId="1" fillId="0" borderId="18" xfId="0" applyFont="1" applyBorder="1" applyAlignment="1">
      <alignment horizontal="left" vertical="center"/>
    </xf>
    <xf numFmtId="0" fontId="1" fillId="2" borderId="18" xfId="0" applyFont="1" applyFill="1" applyBorder="1">
      <alignment vertical="center"/>
    </xf>
    <xf numFmtId="10" fontId="9" fillId="5" borderId="17" xfId="77" applyNumberFormat="1" applyFont="1" applyFill="1" applyBorder="1" applyAlignment="1">
      <alignment vertical="center" wrapText="1"/>
    </xf>
    <xf numFmtId="10" fontId="1" fillId="4" borderId="17" xfId="77" applyNumberFormat="1" applyFont="1" applyFill="1" applyBorder="1" applyAlignment="1">
      <alignment vertical="center" wrapText="1"/>
    </xf>
    <xf numFmtId="0" fontId="1" fillId="2" borderId="6" xfId="0" applyFont="1" applyFill="1" applyBorder="1" applyAlignment="1">
      <alignment horizontal="left" vertical="center" wrapText="1"/>
    </xf>
    <xf numFmtId="0" fontId="9" fillId="2" borderId="7" xfId="0" applyFont="1" applyFill="1" applyBorder="1" applyAlignment="1">
      <alignment horizontal="center" vertical="center" wrapText="1"/>
    </xf>
    <xf numFmtId="0" fontId="1" fillId="2" borderId="0" xfId="0" applyFont="1" applyFill="1" applyAlignment="1">
      <alignment horizontal="left" vertical="center" wrapText="1"/>
    </xf>
    <xf numFmtId="0" fontId="9" fillId="2" borderId="0" xfId="0" applyFont="1" applyFill="1" applyAlignment="1">
      <alignment horizontal="center" vertical="center" wrapText="1"/>
    </xf>
    <xf numFmtId="0" fontId="1" fillId="0" borderId="0" xfId="0" applyFont="1" applyAlignment="1">
      <alignment horizontal="left" vertical="center"/>
    </xf>
    <xf numFmtId="10" fontId="1" fillId="0" borderId="0" xfId="77" applyNumberFormat="1" applyFont="1" applyFill="1" applyBorder="1" applyAlignment="1">
      <alignment vertical="center" wrapText="1"/>
    </xf>
    <xf numFmtId="0" fontId="1" fillId="2" borderId="0" xfId="0" applyFont="1" applyFill="1">
      <alignment vertical="center"/>
    </xf>
    <xf numFmtId="0" fontId="1" fillId="2" borderId="19"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20" xfId="0" applyFont="1" applyFill="1" applyBorder="1" applyAlignment="1">
      <alignment horizontal="center" vertical="center"/>
    </xf>
    <xf numFmtId="10" fontId="1" fillId="0" borderId="10" xfId="77" applyNumberFormat="1" applyFont="1" applyFill="1" applyBorder="1" applyAlignment="1">
      <alignment horizontal="center" vertical="center" wrapText="1"/>
    </xf>
    <xf numFmtId="0" fontId="1" fillId="0" borderId="21" xfId="0" applyFont="1" applyBorder="1" applyAlignment="1">
      <alignment horizontal="left" vertical="center"/>
    </xf>
    <xf numFmtId="10" fontId="9" fillId="0" borderId="22" xfId="77" applyNumberFormat="1" applyFont="1" applyFill="1" applyBorder="1" applyAlignment="1">
      <alignment vertical="center" wrapText="1"/>
    </xf>
    <xf numFmtId="0" fontId="9" fillId="2" borderId="0" xfId="0" applyFont="1" applyFill="1" applyAlignment="1">
      <alignment vertical="center" wrapText="1"/>
    </xf>
    <xf numFmtId="0" fontId="1" fillId="2" borderId="2" xfId="0" applyFont="1" applyFill="1" applyBorder="1" applyAlignment="1">
      <alignment horizontal="center" vertical="center"/>
    </xf>
    <xf numFmtId="0" fontId="1" fillId="2" borderId="23" xfId="0" applyFont="1" applyFill="1" applyBorder="1" applyAlignment="1">
      <alignment horizontal="center" vertical="center" wrapText="1"/>
    </xf>
    <xf numFmtId="0" fontId="1" fillId="0" borderId="24" xfId="0" applyFont="1" applyBorder="1" applyAlignment="1">
      <alignment horizontal="center" vertical="center" wrapText="1"/>
    </xf>
    <xf numFmtId="0" fontId="1" fillId="2" borderId="18" xfId="0" applyFont="1" applyFill="1" applyBorder="1" applyAlignment="1">
      <alignment horizontal="center" vertical="center"/>
    </xf>
    <xf numFmtId="0" fontId="1" fillId="2" borderId="25" xfId="0" applyFont="1" applyFill="1" applyBorder="1" applyAlignment="1">
      <alignment horizontal="center" vertical="center" wrapText="1"/>
    </xf>
    <xf numFmtId="0" fontId="1" fillId="0" borderId="26" xfId="0" applyFont="1" applyBorder="1" applyAlignment="1">
      <alignment horizontal="center" vertical="center" wrapText="1"/>
    </xf>
    <xf numFmtId="0" fontId="1" fillId="2" borderId="26" xfId="0" applyFont="1" applyFill="1" applyBorder="1" applyAlignment="1">
      <alignment horizontal="center" vertical="center" wrapText="1"/>
    </xf>
    <xf numFmtId="0" fontId="1" fillId="2" borderId="3" xfId="0" applyFont="1" applyFill="1" applyBorder="1" applyAlignment="1">
      <alignment vertical="center" wrapText="1"/>
    </xf>
    <xf numFmtId="180" fontId="9" fillId="2" borderId="15" xfId="74" applyNumberFormat="1" applyFont="1" applyFill="1" applyBorder="1" applyAlignment="1">
      <alignment vertical="center" wrapText="1"/>
    </xf>
    <xf numFmtId="0" fontId="1" fillId="2" borderId="12" xfId="0" applyFont="1" applyFill="1" applyBorder="1" applyAlignment="1">
      <alignment horizontal="center" vertical="center"/>
    </xf>
    <xf numFmtId="0" fontId="1" fillId="2" borderId="1" xfId="0" applyFont="1" applyFill="1" applyBorder="1" applyAlignment="1">
      <alignment vertical="center" wrapText="1"/>
    </xf>
    <xf numFmtId="180" fontId="9" fillId="2" borderId="27" xfId="74" applyNumberFormat="1" applyFont="1" applyFill="1" applyBorder="1" applyAlignment="1">
      <alignment vertical="center" wrapText="1"/>
    </xf>
    <xf numFmtId="180" fontId="9" fillId="2" borderId="16" xfId="74" applyNumberFormat="1" applyFont="1" applyFill="1" applyBorder="1" applyAlignment="1">
      <alignment vertical="center" wrapText="1"/>
    </xf>
    <xf numFmtId="0" fontId="1" fillId="2" borderId="6" xfId="0" applyFont="1" applyFill="1" applyBorder="1" applyAlignment="1">
      <alignment horizontal="center" vertical="center"/>
    </xf>
    <xf numFmtId="0" fontId="1" fillId="2" borderId="7" xfId="0" applyFont="1" applyFill="1" applyBorder="1" applyAlignment="1">
      <alignment vertical="center" wrapText="1"/>
    </xf>
    <xf numFmtId="180" fontId="1" fillId="4" borderId="28" xfId="74" applyNumberFormat="1" applyFont="1" applyFill="1" applyBorder="1" applyAlignment="1">
      <alignment vertical="center" wrapText="1"/>
    </xf>
    <xf numFmtId="0" fontId="1" fillId="2" borderId="17" xfId="0" applyFont="1" applyFill="1" applyBorder="1" applyAlignment="1">
      <alignment vertical="center" wrapText="1"/>
    </xf>
    <xf numFmtId="0" fontId="1" fillId="0" borderId="5" xfId="0" applyFont="1" applyBorder="1" applyAlignment="1">
      <alignment horizontal="center" vertical="center" wrapText="1"/>
    </xf>
    <xf numFmtId="0" fontId="9" fillId="2" borderId="0" xfId="0" applyFont="1" applyFill="1" applyAlignment="1">
      <alignment horizontal="center" vertical="center"/>
    </xf>
    <xf numFmtId="0" fontId="1" fillId="2" borderId="11" xfId="0" applyFont="1" applyFill="1" applyBorder="1" applyAlignment="1">
      <alignment horizontal="center" vertical="center" wrapText="1"/>
    </xf>
    <xf numFmtId="10" fontId="9" fillId="0" borderId="13" xfId="77" applyNumberFormat="1" applyFont="1" applyFill="1" applyBorder="1" applyAlignment="1">
      <alignment vertical="center" wrapText="1"/>
    </xf>
    <xf numFmtId="10" fontId="9" fillId="0" borderId="29" xfId="77" applyNumberFormat="1" applyFont="1" applyFill="1" applyBorder="1" applyAlignment="1">
      <alignment vertical="center" wrapText="1"/>
    </xf>
    <xf numFmtId="10" fontId="9" fillId="5" borderId="29" xfId="77" applyNumberFormat="1" applyFont="1" applyFill="1" applyBorder="1" applyAlignment="1">
      <alignment vertical="center" wrapText="1"/>
    </xf>
    <xf numFmtId="0" fontId="9" fillId="2" borderId="8" xfId="0" applyFont="1" applyFill="1" applyBorder="1" applyAlignment="1">
      <alignment horizontal="center" vertical="center" wrapText="1"/>
    </xf>
    <xf numFmtId="0" fontId="1" fillId="2" borderId="30" xfId="0" applyFont="1" applyFill="1" applyBorder="1" applyAlignment="1">
      <alignment horizontal="center" vertical="center" wrapText="1"/>
    </xf>
    <xf numFmtId="10" fontId="1" fillId="0" borderId="11" xfId="77" applyNumberFormat="1" applyFont="1" applyFill="1" applyBorder="1" applyAlignment="1">
      <alignment horizontal="center" vertical="center" wrapText="1"/>
    </xf>
    <xf numFmtId="0" fontId="9" fillId="2" borderId="0" xfId="0" applyFont="1" applyFill="1">
      <alignment vertical="center"/>
    </xf>
    <xf numFmtId="10" fontId="1" fillId="4" borderId="29" xfId="77" applyNumberFormat="1" applyFont="1" applyFill="1" applyBorder="1" applyAlignment="1">
      <alignment vertical="center" wrapText="1"/>
    </xf>
    <xf numFmtId="10" fontId="1" fillId="4" borderId="31" xfId="77" applyNumberFormat="1" applyFont="1" applyFill="1" applyBorder="1" applyAlignment="1">
      <alignment vertical="center" wrapText="1"/>
    </xf>
    <xf numFmtId="0" fontId="9" fillId="0" borderId="0" xfId="0" applyFont="1" applyAlignment="1">
      <alignment horizontal="center" vertical="center"/>
    </xf>
    <xf numFmtId="0" fontId="1" fillId="2" borderId="0" xfId="0" applyFont="1" applyFill="1" applyAlignment="1">
      <alignment horizontal="center" vertical="center"/>
    </xf>
    <xf numFmtId="0" fontId="1" fillId="0" borderId="15" xfId="0" applyFont="1" applyBorder="1" applyAlignment="1">
      <alignment horizontal="center" vertical="center" wrapText="1"/>
    </xf>
    <xf numFmtId="0" fontId="1" fillId="2" borderId="24" xfId="0" applyFont="1" applyFill="1" applyBorder="1" applyAlignment="1">
      <alignment horizontal="center" vertical="center"/>
    </xf>
    <xf numFmtId="0" fontId="1" fillId="2" borderId="5" xfId="0" applyFont="1" applyFill="1" applyBorder="1" applyAlignment="1">
      <alignment horizontal="center" vertical="center"/>
    </xf>
    <xf numFmtId="0" fontId="1" fillId="0" borderId="32" xfId="0" applyFont="1" applyBorder="1" applyAlignment="1">
      <alignment horizontal="center" vertical="center"/>
    </xf>
    <xf numFmtId="0" fontId="1" fillId="0" borderId="33" xfId="0" applyFont="1" applyBorder="1" applyAlignment="1">
      <alignment horizontal="center" vertical="center" wrapText="1"/>
    </xf>
    <xf numFmtId="180" fontId="9" fillId="6" borderId="15" xfId="74" applyNumberFormat="1" applyFont="1" applyFill="1" applyBorder="1" applyAlignment="1">
      <alignment horizontal="center" vertical="center" wrapText="1"/>
    </xf>
    <xf numFmtId="10" fontId="9" fillId="2" borderId="15" xfId="77" applyNumberFormat="1" applyFont="1" applyFill="1" applyBorder="1" applyAlignment="1">
      <alignment horizontal="center" vertical="center" wrapText="1"/>
    </xf>
    <xf numFmtId="10" fontId="9" fillId="0" borderId="3" xfId="77" applyNumberFormat="1" applyFont="1" applyFill="1" applyBorder="1" applyAlignment="1">
      <alignment horizontal="center" vertical="center"/>
    </xf>
    <xf numFmtId="10" fontId="9" fillId="4" borderId="30" xfId="77" applyNumberFormat="1" applyFont="1" applyFill="1" applyBorder="1" applyAlignment="1">
      <alignment horizontal="center" vertical="center"/>
    </xf>
    <xf numFmtId="180" fontId="9" fillId="6" borderId="1" xfId="77" applyNumberFormat="1" applyFont="1" applyFill="1" applyBorder="1" applyAlignment="1">
      <alignment horizontal="center" vertical="center" wrapText="1"/>
    </xf>
    <xf numFmtId="10" fontId="9" fillId="2" borderId="27" xfId="77" applyNumberFormat="1" applyFont="1" applyFill="1" applyBorder="1" applyAlignment="1">
      <alignment horizontal="center" vertical="center" wrapText="1"/>
    </xf>
    <xf numFmtId="10" fontId="9" fillId="6" borderId="1" xfId="77" applyNumberFormat="1" applyFont="1" applyFill="1" applyBorder="1" applyAlignment="1">
      <alignment horizontal="center" vertical="center"/>
    </xf>
    <xf numFmtId="10" fontId="9" fillId="6" borderId="13" xfId="77" applyNumberFormat="1" applyFont="1" applyFill="1" applyBorder="1" applyAlignment="1">
      <alignment horizontal="center" vertical="center"/>
    </xf>
    <xf numFmtId="10" fontId="9" fillId="2" borderId="16" xfId="77" applyNumberFormat="1" applyFont="1" applyFill="1" applyBorder="1" applyAlignment="1">
      <alignment horizontal="center" vertical="center" wrapText="1"/>
    </xf>
    <xf numFmtId="10" fontId="9" fillId="2" borderId="1" xfId="77" applyNumberFormat="1" applyFont="1" applyFill="1" applyBorder="1" applyAlignment="1">
      <alignment horizontal="center" vertical="center"/>
    </xf>
    <xf numFmtId="10" fontId="9" fillId="4" borderId="11" xfId="77" applyNumberFormat="1" applyFont="1" applyFill="1" applyBorder="1" applyAlignment="1">
      <alignment horizontal="center" vertical="center"/>
    </xf>
    <xf numFmtId="180" fontId="1" fillId="0" borderId="28" xfId="74" applyNumberFormat="1" applyFont="1" applyFill="1" applyBorder="1" applyAlignment="1">
      <alignment horizontal="center" vertical="center" wrapText="1"/>
    </xf>
    <xf numFmtId="10" fontId="9" fillId="2" borderId="28" xfId="77" applyNumberFormat="1" applyFont="1" applyFill="1" applyBorder="1" applyAlignment="1">
      <alignment horizontal="center" vertical="center" wrapText="1"/>
    </xf>
    <xf numFmtId="10" fontId="1" fillId="4" borderId="25" xfId="77" applyNumberFormat="1" applyFont="1" applyFill="1" applyBorder="1" applyAlignment="1">
      <alignment horizontal="center" vertical="center"/>
    </xf>
    <xf numFmtId="10" fontId="1" fillId="4" borderId="34" xfId="77" applyNumberFormat="1" applyFont="1" applyFill="1" applyBorder="1" applyAlignment="1">
      <alignment horizontal="center" vertical="center"/>
    </xf>
    <xf numFmtId="10" fontId="9" fillId="0" borderId="10" xfId="77" applyNumberFormat="1" applyFont="1" applyFill="1" applyBorder="1" applyAlignment="1">
      <alignment horizontal="center" vertical="center"/>
    </xf>
    <xf numFmtId="180" fontId="1" fillId="0" borderId="28" xfId="74" applyNumberFormat="1" applyFont="1" applyFill="1" applyBorder="1" applyAlignment="1">
      <alignment vertical="center" wrapText="1"/>
    </xf>
    <xf numFmtId="10" fontId="9" fillId="2" borderId="35" xfId="77" applyNumberFormat="1" applyFont="1" applyFill="1" applyBorder="1" applyAlignment="1">
      <alignment horizontal="center" vertical="center" wrapText="1"/>
    </xf>
    <xf numFmtId="10" fontId="9" fillId="2" borderId="36" xfId="77" applyNumberFormat="1" applyFont="1" applyFill="1" applyBorder="1" applyAlignment="1">
      <alignment horizontal="center" vertical="center" wrapText="1"/>
    </xf>
    <xf numFmtId="0" fontId="7" fillId="0" borderId="0" xfId="0" applyFont="1" applyAlignment="1">
      <alignment horizontal="center" vertical="center"/>
    </xf>
    <xf numFmtId="0" fontId="5" fillId="0" borderId="0" xfId="0" applyFont="1" applyAlignment="1">
      <alignment horizontal="center" vertical="center"/>
    </xf>
    <xf numFmtId="0" fontId="5" fillId="7" borderId="0" xfId="0" applyFont="1" applyFill="1">
      <alignment vertical="center"/>
    </xf>
    <xf numFmtId="0" fontId="5" fillId="2" borderId="1" xfId="0" applyFont="1" applyFill="1" applyBorder="1">
      <alignment vertical="center"/>
    </xf>
    <xf numFmtId="0" fontId="8" fillId="2" borderId="0" xfId="0" applyFont="1" applyFill="1" applyAlignment="1">
      <alignment horizontal="centerContinuous" vertical="center"/>
    </xf>
    <xf numFmtId="0" fontId="10" fillId="2" borderId="0" xfId="99" applyFont="1" applyFill="1" applyAlignment="1">
      <alignment horizontal="centerContinuous" vertical="center"/>
    </xf>
    <xf numFmtId="0" fontId="11" fillId="2" borderId="0" xfId="0" applyFont="1" applyFill="1" applyAlignment="1">
      <alignment horizontal="centerContinuous" vertical="center"/>
    </xf>
    <xf numFmtId="0" fontId="1" fillId="2" borderId="0" xfId="0" applyFont="1" applyFill="1" applyAlignment="1"/>
    <xf numFmtId="0" fontId="1" fillId="2" borderId="0" xfId="99" applyFont="1" applyFill="1"/>
    <xf numFmtId="0" fontId="5" fillId="2" borderId="0" xfId="0" applyFont="1" applyFill="1" applyAlignment="1">
      <alignment horizontal="centerContinuous"/>
    </xf>
    <xf numFmtId="0" fontId="7" fillId="2" borderId="3" xfId="0" applyFont="1" applyFill="1" applyBorder="1" applyAlignment="1">
      <alignment horizontal="center" vertical="center"/>
    </xf>
    <xf numFmtId="0" fontId="7" fillId="0" borderId="4" xfId="5" applyFont="1" applyBorder="1" applyAlignment="1">
      <alignment horizontal="center" vertical="center"/>
    </xf>
    <xf numFmtId="0" fontId="1" fillId="7" borderId="12" xfId="0" applyFont="1" applyFill="1" applyBorder="1" applyAlignment="1">
      <alignment horizontal="center" vertical="center"/>
    </xf>
    <xf numFmtId="0" fontId="5" fillId="7" borderId="1" xfId="0" applyFont="1" applyFill="1" applyBorder="1" applyAlignment="1">
      <alignment horizontal="center" vertical="center"/>
    </xf>
    <xf numFmtId="0" fontId="9" fillId="0" borderId="1" xfId="0" applyFont="1" applyBorder="1" applyAlignment="1">
      <alignment horizontal="left" vertical="center"/>
    </xf>
    <xf numFmtId="180" fontId="5" fillId="4" borderId="1" xfId="74" applyNumberFormat="1" applyFont="1" applyFill="1" applyBorder="1" applyAlignment="1">
      <alignment vertical="center"/>
    </xf>
    <xf numFmtId="180" fontId="5" fillId="0" borderId="1" xfId="74" applyNumberFormat="1" applyFont="1" applyFill="1" applyBorder="1" applyAlignment="1">
      <alignment vertical="center"/>
    </xf>
    <xf numFmtId="0" fontId="5" fillId="0" borderId="12" xfId="0" applyFont="1" applyBorder="1" applyAlignment="1">
      <alignment horizontal="left" vertical="center" indent="6"/>
    </xf>
    <xf numFmtId="0" fontId="7" fillId="0" borderId="12" xfId="0" applyFont="1" applyBorder="1" applyAlignment="1">
      <alignment horizontal="left" vertical="center"/>
    </xf>
    <xf numFmtId="0" fontId="5" fillId="0" borderId="12" xfId="0" applyFont="1" applyBorder="1" applyAlignment="1">
      <alignment horizontal="left" vertical="center" wrapText="1" indent="2"/>
    </xf>
    <xf numFmtId="0" fontId="9" fillId="0" borderId="1" xfId="0" applyFont="1" applyBorder="1" applyAlignment="1">
      <alignment horizontal="left" vertical="center" indent="2"/>
    </xf>
    <xf numFmtId="10" fontId="5" fillId="0" borderId="1" xfId="77" applyNumberFormat="1" applyFont="1" applyFill="1" applyBorder="1" applyAlignment="1">
      <alignment vertical="center"/>
    </xf>
    <xf numFmtId="0" fontId="5" fillId="0" borderId="12" xfId="0" applyFont="1" applyBorder="1" applyAlignment="1">
      <alignment horizontal="left" vertical="center" indent="4"/>
    </xf>
    <xf numFmtId="49" fontId="9" fillId="0" borderId="1" xfId="0" applyNumberFormat="1" applyFont="1" applyBorder="1" applyAlignment="1">
      <alignment horizontal="left" vertical="center" indent="3"/>
    </xf>
    <xf numFmtId="0" fontId="5" fillId="0" borderId="12" xfId="0" applyFont="1" applyBorder="1" applyAlignment="1">
      <alignment horizontal="left" vertical="center" wrapText="1" indent="4"/>
    </xf>
    <xf numFmtId="0" fontId="7" fillId="0" borderId="9" xfId="0" applyFont="1" applyBorder="1" applyAlignment="1">
      <alignment horizontal="left" vertical="center"/>
    </xf>
    <xf numFmtId="0" fontId="9" fillId="0" borderId="10" xfId="0" applyFont="1" applyBorder="1" applyAlignment="1">
      <alignment horizontal="left" vertical="center" wrapText="1"/>
    </xf>
    <xf numFmtId="0" fontId="7" fillId="0" borderId="9" xfId="0" applyFont="1" applyBorder="1">
      <alignment vertical="center"/>
    </xf>
    <xf numFmtId="0" fontId="9" fillId="0" borderId="10" xfId="0" applyFont="1" applyBorder="1" applyAlignment="1">
      <alignment vertical="center" wrapText="1"/>
    </xf>
    <xf numFmtId="0" fontId="7" fillId="0" borderId="12" xfId="0" applyFont="1" applyBorder="1">
      <alignment vertical="center"/>
    </xf>
    <xf numFmtId="0" fontId="9" fillId="0" borderId="1" xfId="0" applyFont="1" applyBorder="1" applyAlignment="1">
      <alignment vertical="center" wrapText="1"/>
    </xf>
    <xf numFmtId="180" fontId="5" fillId="4" borderId="10" xfId="74" applyNumberFormat="1" applyFont="1" applyFill="1" applyBorder="1" applyAlignment="1">
      <alignment vertical="center"/>
    </xf>
    <xf numFmtId="0" fontId="9" fillId="0" borderId="1" xfId="0" applyFont="1" applyBorder="1" applyAlignment="1">
      <alignment horizontal="left" vertical="center" indent="1"/>
    </xf>
    <xf numFmtId="0" fontId="5" fillId="0" borderId="12" xfId="0" applyFont="1" applyBorder="1" applyAlignment="1">
      <alignment horizontal="left" vertical="center" indent="2"/>
    </xf>
    <xf numFmtId="0" fontId="9" fillId="0" borderId="10" xfId="0" applyFont="1" applyBorder="1" applyAlignment="1">
      <alignment horizontal="left" vertical="center" indent="1"/>
    </xf>
    <xf numFmtId="0" fontId="7" fillId="0" borderId="12" xfId="0" applyFont="1" applyBorder="1" applyAlignment="1">
      <alignment horizontal="left" vertical="center" wrapText="1"/>
    </xf>
    <xf numFmtId="0" fontId="5" fillId="0" borderId="12" xfId="0" applyFont="1" applyBorder="1" applyAlignment="1">
      <alignment horizontal="left" vertical="center"/>
    </xf>
    <xf numFmtId="0" fontId="5" fillId="0" borderId="12" xfId="0" applyFont="1" applyBorder="1" applyAlignment="1">
      <alignment horizontal="left" vertical="center" wrapText="1"/>
    </xf>
    <xf numFmtId="10" fontId="5" fillId="4" borderId="1" xfId="77" applyNumberFormat="1" applyFont="1" applyFill="1" applyBorder="1" applyAlignment="1">
      <alignment vertical="center"/>
    </xf>
    <xf numFmtId="180" fontId="5" fillId="2" borderId="1" xfId="74" applyNumberFormat="1" applyFont="1" applyFill="1" applyBorder="1" applyAlignment="1">
      <alignment vertical="center"/>
    </xf>
    <xf numFmtId="0" fontId="5" fillId="0" borderId="12" xfId="0" applyFont="1" applyBorder="1">
      <alignment vertical="center"/>
    </xf>
    <xf numFmtId="0" fontId="9" fillId="0" borderId="1" xfId="0" applyFont="1" applyBorder="1">
      <alignment vertical="center"/>
    </xf>
    <xf numFmtId="10" fontId="5" fillId="2" borderId="1" xfId="77" applyNumberFormat="1" applyFont="1" applyFill="1" applyBorder="1" applyAlignment="1">
      <alignment vertical="center"/>
    </xf>
    <xf numFmtId="0" fontId="7" fillId="7" borderId="12" xfId="0" applyFont="1" applyFill="1" applyBorder="1" applyAlignment="1">
      <alignment horizontal="center" vertical="center"/>
    </xf>
    <xf numFmtId="0" fontId="7" fillId="7" borderId="18" xfId="0" applyFont="1" applyFill="1" applyBorder="1" applyAlignment="1">
      <alignment horizontal="center" vertical="center"/>
    </xf>
    <xf numFmtId="0" fontId="5" fillId="7" borderId="17" xfId="0" applyFont="1" applyFill="1" applyBorder="1" applyAlignment="1">
      <alignment horizontal="center" vertical="center"/>
    </xf>
    <xf numFmtId="180" fontId="5" fillId="7" borderId="17" xfId="0" applyNumberFormat="1" applyFont="1" applyFill="1" applyBorder="1" applyAlignment="1">
      <alignment horizontal="center" vertical="center"/>
    </xf>
    <xf numFmtId="0" fontId="5" fillId="0" borderId="1" xfId="0" applyFont="1" applyBorder="1" applyAlignment="1">
      <alignment vertical="center" wrapText="1"/>
    </xf>
    <xf numFmtId="0" fontId="5" fillId="0" borderId="9" xfId="0" applyFont="1" applyBorder="1">
      <alignment vertical="center"/>
    </xf>
    <xf numFmtId="0" fontId="9" fillId="0" borderId="10" xfId="0" applyFont="1" applyBorder="1">
      <alignment vertical="center"/>
    </xf>
    <xf numFmtId="10" fontId="5" fillId="4" borderId="10" xfId="77" applyNumberFormat="1" applyFont="1" applyFill="1" applyBorder="1" applyAlignment="1">
      <alignment vertical="center"/>
    </xf>
    <xf numFmtId="0" fontId="5" fillId="0" borderId="12" xfId="0" applyFont="1" applyBorder="1" applyAlignment="1">
      <alignment vertical="center" wrapText="1"/>
    </xf>
    <xf numFmtId="0" fontId="5" fillId="2" borderId="0" xfId="0" applyFont="1" applyFill="1" applyAlignment="1">
      <alignment horizontal="left" vertical="center" indent="1"/>
    </xf>
    <xf numFmtId="0" fontId="7" fillId="2" borderId="0" xfId="0" applyFont="1" applyFill="1" applyAlignment="1">
      <alignment horizontal="right" vertical="center"/>
    </xf>
    <xf numFmtId="0" fontId="7" fillId="0" borderId="3" xfId="5" applyFont="1" applyBorder="1" applyAlignment="1">
      <alignment horizontal="center" vertical="center"/>
    </xf>
    <xf numFmtId="0" fontId="1" fillId="0" borderId="5" xfId="5" applyFont="1" applyBorder="1" applyAlignment="1">
      <alignment horizontal="center" vertical="center" wrapText="1"/>
    </xf>
    <xf numFmtId="0" fontId="5" fillId="7" borderId="13" xfId="0" applyFont="1" applyFill="1" applyBorder="1" applyAlignment="1">
      <alignment horizontal="center" vertical="center"/>
    </xf>
    <xf numFmtId="180" fontId="5" fillId="0" borderId="13" xfId="74" applyNumberFormat="1" applyFont="1" applyFill="1" applyBorder="1" applyAlignment="1">
      <alignment vertical="center"/>
    </xf>
    <xf numFmtId="180" fontId="5" fillId="0" borderId="10" xfId="74" applyNumberFormat="1" applyFont="1" applyFill="1" applyBorder="1" applyAlignment="1">
      <alignment vertical="center"/>
    </xf>
    <xf numFmtId="10" fontId="5" fillId="0" borderId="10" xfId="77" applyNumberFormat="1" applyFont="1" applyFill="1" applyBorder="1" applyAlignment="1">
      <alignment vertical="center"/>
    </xf>
    <xf numFmtId="10" fontId="5" fillId="0" borderId="13" xfId="77" applyNumberFormat="1" applyFont="1" applyFill="1" applyBorder="1" applyAlignment="1">
      <alignment vertical="center"/>
    </xf>
    <xf numFmtId="180" fontId="5" fillId="4" borderId="13" xfId="74" applyNumberFormat="1" applyFont="1" applyFill="1" applyBorder="1" applyAlignment="1">
      <alignment vertical="center"/>
    </xf>
    <xf numFmtId="10" fontId="5" fillId="4" borderId="13" xfId="77" applyNumberFormat="1" applyFont="1" applyFill="1" applyBorder="1" applyAlignment="1">
      <alignment vertical="center"/>
    </xf>
    <xf numFmtId="180" fontId="5" fillId="2" borderId="13" xfId="74" applyNumberFormat="1" applyFont="1" applyFill="1" applyBorder="1" applyAlignment="1">
      <alignment vertical="center"/>
    </xf>
    <xf numFmtId="0" fontId="12" fillId="6" borderId="13" xfId="0" applyFont="1" applyFill="1" applyBorder="1" applyAlignment="1">
      <alignment horizontal="center" vertical="center"/>
    </xf>
    <xf numFmtId="0" fontId="5" fillId="6" borderId="1" xfId="0" applyFont="1" applyFill="1" applyBorder="1" applyAlignment="1">
      <alignment horizontal="center" vertical="center"/>
    </xf>
    <xf numFmtId="0" fontId="5" fillId="6" borderId="13" xfId="0" applyFont="1" applyFill="1" applyBorder="1" applyAlignment="1">
      <alignment horizontal="center" vertical="center"/>
    </xf>
    <xf numFmtId="180" fontId="5" fillId="6" borderId="1" xfId="0" applyNumberFormat="1" applyFont="1" applyFill="1" applyBorder="1" applyAlignment="1">
      <alignment horizontal="center" vertical="center"/>
    </xf>
    <xf numFmtId="10" fontId="5" fillId="2" borderId="13" xfId="77" applyNumberFormat="1" applyFont="1" applyFill="1" applyBorder="1" applyAlignment="1">
      <alignment vertical="center"/>
    </xf>
    <xf numFmtId="180" fontId="5" fillId="7" borderId="29" xfId="0" applyNumberFormat="1" applyFont="1" applyFill="1" applyBorder="1" applyAlignment="1">
      <alignment horizontal="center" vertical="center"/>
    </xf>
    <xf numFmtId="10" fontId="5" fillId="6" borderId="1" xfId="0" applyNumberFormat="1" applyFont="1" applyFill="1" applyBorder="1" applyAlignment="1">
      <alignment horizontal="center" vertical="center"/>
    </xf>
    <xf numFmtId="10" fontId="5" fillId="6" borderId="10" xfId="0" applyNumberFormat="1" applyFont="1" applyFill="1" applyBorder="1" applyAlignment="1">
      <alignment horizontal="center" vertical="center"/>
    </xf>
    <xf numFmtId="10" fontId="5" fillId="4" borderId="11" xfId="77" applyNumberFormat="1" applyFont="1" applyFill="1" applyBorder="1" applyAlignment="1">
      <alignment vertical="center"/>
    </xf>
    <xf numFmtId="0" fontId="5" fillId="0" borderId="0" xfId="110" applyFont="1">
      <alignment vertical="center"/>
    </xf>
    <xf numFmtId="49" fontId="5" fillId="2" borderId="0" xfId="110" applyNumberFormat="1" applyFont="1" applyFill="1">
      <alignment vertical="center"/>
    </xf>
    <xf numFmtId="178" fontId="6" fillId="2" borderId="0" xfId="110" applyNumberFormat="1" applyFont="1" applyFill="1" applyAlignment="1">
      <alignment horizontal="centerContinuous" vertical="center"/>
    </xf>
    <xf numFmtId="49" fontId="5" fillId="2" borderId="0" xfId="110" applyNumberFormat="1" applyFont="1" applyFill="1" applyAlignment="1">
      <alignment horizontal="centerContinuous" vertical="center"/>
    </xf>
    <xf numFmtId="178" fontId="7" fillId="2" borderId="0" xfId="110" applyNumberFormat="1" applyFont="1" applyFill="1" applyAlignment="1">
      <alignment horizontal="centerContinuous" vertical="center"/>
    </xf>
    <xf numFmtId="49" fontId="7" fillId="2" borderId="0" xfId="110" applyNumberFormat="1" applyFont="1" applyFill="1" applyAlignment="1">
      <alignment horizontal="center" vertical="center"/>
    </xf>
    <xf numFmtId="0" fontId="5" fillId="2" borderId="0" xfId="0" applyFont="1" applyFill="1" applyAlignment="1">
      <alignment horizontal="right"/>
    </xf>
    <xf numFmtId="0" fontId="7" fillId="0" borderId="0" xfId="110" applyFont="1">
      <alignment vertical="center"/>
    </xf>
    <xf numFmtId="178" fontId="5" fillId="2" borderId="0" xfId="110" applyNumberFormat="1" applyFont="1" applyFill="1">
      <alignment vertical="center"/>
    </xf>
    <xf numFmtId="0" fontId="1" fillId="2" borderId="0" xfId="110" applyFont="1" applyFill="1">
      <alignment vertical="center"/>
    </xf>
    <xf numFmtId="0" fontId="7" fillId="2" borderId="2" xfId="110" applyFont="1" applyFill="1" applyBorder="1" applyAlignment="1">
      <alignment horizontal="center" vertical="center"/>
    </xf>
    <xf numFmtId="0" fontId="7" fillId="2" borderId="15" xfId="110" applyFont="1" applyFill="1" applyBorder="1" applyAlignment="1">
      <alignment horizontal="center" vertical="center"/>
    </xf>
    <xf numFmtId="49" fontId="7" fillId="2" borderId="3" xfId="110" applyNumberFormat="1" applyFont="1" applyFill="1" applyBorder="1" applyAlignment="1">
      <alignment horizontal="center" vertical="center"/>
    </xf>
    <xf numFmtId="0" fontId="1" fillId="2" borderId="3" xfId="110" applyFont="1" applyFill="1" applyBorder="1" applyAlignment="1">
      <alignment horizontal="center" vertical="center"/>
    </xf>
    <xf numFmtId="0" fontId="7" fillId="2" borderId="12" xfId="110" applyFont="1" applyFill="1" applyBorder="1" applyAlignment="1">
      <alignment horizontal="center" vertical="center"/>
    </xf>
    <xf numFmtId="0" fontId="7" fillId="0" borderId="37" xfId="110" applyFont="1" applyBorder="1" applyAlignment="1">
      <alignment horizontal="center" vertical="center"/>
    </xf>
    <xf numFmtId="181" fontId="7" fillId="4" borderId="10" xfId="74" applyNumberFormat="1" applyFont="1" applyFill="1" applyBorder="1" applyAlignment="1">
      <alignment horizontal="center" vertical="center" wrapText="1"/>
    </xf>
    <xf numFmtId="0" fontId="7" fillId="2" borderId="37" xfId="110" applyFont="1" applyFill="1" applyBorder="1" applyAlignment="1">
      <alignment horizontal="center" vertical="center"/>
    </xf>
    <xf numFmtId="181" fontId="5" fillId="2" borderId="1" xfId="74" applyNumberFormat="1" applyFont="1" applyFill="1" applyBorder="1">
      <alignment vertical="center"/>
    </xf>
    <xf numFmtId="0" fontId="1" fillId="0" borderId="35" xfId="110" applyFont="1" applyBorder="1" applyAlignment="1">
      <alignment horizontal="center" vertical="center"/>
    </xf>
    <xf numFmtId="49" fontId="5" fillId="2" borderId="38" xfId="100" applyNumberFormat="1" applyFont="1" applyFill="1" applyBorder="1" applyAlignment="1">
      <alignment horizontal="center" vertical="center"/>
    </xf>
    <xf numFmtId="0" fontId="1" fillId="0" borderId="27" xfId="110" applyFont="1" applyBorder="1" applyAlignment="1">
      <alignment horizontal="center" vertical="center"/>
    </xf>
    <xf numFmtId="49" fontId="5" fillId="0" borderId="1" xfId="110" applyNumberFormat="1" applyFont="1" applyBorder="1" applyAlignment="1">
      <alignment horizontal="center" vertical="center"/>
    </xf>
    <xf numFmtId="0" fontId="7" fillId="2" borderId="16" xfId="110" applyFont="1" applyFill="1" applyBorder="1" applyAlignment="1">
      <alignment horizontal="center" vertical="center"/>
    </xf>
    <xf numFmtId="49" fontId="5" fillId="0" borderId="1" xfId="100" applyNumberFormat="1" applyFont="1" applyFill="1" applyBorder="1" applyAlignment="1">
      <alignment horizontal="center" vertical="center"/>
    </xf>
    <xf numFmtId="0" fontId="1" fillId="2" borderId="16" xfId="110" applyFont="1" applyFill="1" applyBorder="1" applyAlignment="1">
      <alignment horizontal="center" vertical="center"/>
    </xf>
    <xf numFmtId="49" fontId="9" fillId="0" borderId="1" xfId="100" applyNumberFormat="1" applyFont="1" applyFill="1" applyBorder="1" applyAlignment="1">
      <alignment horizontal="center" vertical="center"/>
    </xf>
    <xf numFmtId="0" fontId="7" fillId="2" borderId="6" xfId="110" applyFont="1" applyFill="1" applyBorder="1" applyAlignment="1">
      <alignment horizontal="center" vertical="center"/>
    </xf>
    <xf numFmtId="0" fontId="7" fillId="0" borderId="39" xfId="110" applyFont="1" applyBorder="1" applyAlignment="1">
      <alignment horizontal="center" vertical="center"/>
    </xf>
    <xf numFmtId="0" fontId="7" fillId="0" borderId="36" xfId="110" applyFont="1" applyBorder="1" applyAlignment="1">
      <alignment horizontal="center" vertical="center"/>
    </xf>
    <xf numFmtId="181" fontId="7" fillId="4" borderId="7" xfId="74" applyNumberFormat="1" applyFont="1" applyFill="1" applyBorder="1">
      <alignment vertical="center"/>
    </xf>
    <xf numFmtId="0" fontId="7" fillId="0" borderId="40" xfId="110" applyFont="1" applyBorder="1" applyAlignment="1">
      <alignment horizontal="center" vertical="center"/>
    </xf>
    <xf numFmtId="49" fontId="5" fillId="0" borderId="0" xfId="77" applyNumberFormat="1" applyFont="1" applyFill="1" applyBorder="1">
      <alignment vertical="center"/>
    </xf>
    <xf numFmtId="9" fontId="5" fillId="0" borderId="0" xfId="77" applyFont="1" applyFill="1" applyBorder="1">
      <alignment vertical="center"/>
    </xf>
    <xf numFmtId="0" fontId="7" fillId="0" borderId="2" xfId="110" applyFont="1" applyBorder="1" applyAlignment="1">
      <alignment horizontal="center" vertical="center"/>
    </xf>
    <xf numFmtId="49" fontId="7" fillId="0" borderId="3" xfId="77" applyNumberFormat="1" applyFont="1" applyFill="1" applyBorder="1" applyAlignment="1">
      <alignment horizontal="center" vertical="center"/>
    </xf>
    <xf numFmtId="43" fontId="1" fillId="0" borderId="3" xfId="74" applyFont="1" applyFill="1" applyBorder="1" applyAlignment="1">
      <alignment horizontal="center" vertical="center"/>
    </xf>
    <xf numFmtId="9" fontId="7" fillId="0" borderId="3" xfId="77" applyFont="1" applyFill="1" applyBorder="1" applyAlignment="1">
      <alignment horizontal="center" vertical="center"/>
    </xf>
    <xf numFmtId="0" fontId="7" fillId="0" borderId="12" xfId="110" applyFont="1" applyBorder="1" applyAlignment="1">
      <alignment horizontal="center" vertical="center"/>
    </xf>
    <xf numFmtId="49" fontId="7" fillId="0" borderId="1" xfId="77" applyNumberFormat="1" applyFont="1" applyFill="1" applyBorder="1" applyAlignment="1">
      <alignment horizontal="center" vertical="center"/>
    </xf>
    <xf numFmtId="49" fontId="7" fillId="0" borderId="1" xfId="77" applyNumberFormat="1" applyFont="1" applyFill="1" applyBorder="1" applyAlignment="1">
      <alignment horizontal="center" vertical="center" wrapText="1"/>
    </xf>
    <xf numFmtId="9" fontId="7" fillId="0" borderId="1" xfId="77" applyFont="1" applyFill="1" applyBorder="1" applyAlignment="1">
      <alignment horizontal="center" vertical="center" wrapText="1"/>
    </xf>
    <xf numFmtId="0" fontId="7" fillId="0" borderId="6" xfId="110" applyFont="1" applyBorder="1" applyAlignment="1">
      <alignment horizontal="center" vertical="center"/>
    </xf>
    <xf numFmtId="49" fontId="7" fillId="0" borderId="7" xfId="77" applyNumberFormat="1" applyFont="1" applyFill="1" applyBorder="1" applyAlignment="1">
      <alignment horizontal="center" vertical="center"/>
    </xf>
    <xf numFmtId="181" fontId="5" fillId="0" borderId="7" xfId="74" applyNumberFormat="1" applyFont="1" applyFill="1" applyBorder="1">
      <alignment vertical="center"/>
    </xf>
    <xf numFmtId="10" fontId="5" fillId="0" borderId="7" xfId="77" applyNumberFormat="1" applyFont="1" applyFill="1" applyBorder="1">
      <alignment vertical="center"/>
    </xf>
    <xf numFmtId="0" fontId="7" fillId="0" borderId="41" xfId="110" applyFont="1" applyBorder="1" applyAlignment="1">
      <alignment horizontal="center" vertical="center"/>
    </xf>
    <xf numFmtId="0" fontId="7" fillId="0" borderId="42" xfId="110" applyFont="1" applyBorder="1" applyAlignment="1">
      <alignment horizontal="center" vertical="center"/>
    </xf>
    <xf numFmtId="0" fontId="7" fillId="0" borderId="0" xfId="110" applyFont="1" applyAlignment="1">
      <alignment horizontal="center" vertical="center"/>
    </xf>
    <xf numFmtId="9" fontId="13" fillId="0" borderId="0" xfId="77" applyFont="1" applyFill="1" applyBorder="1">
      <alignment vertical="center"/>
    </xf>
    <xf numFmtId="0" fontId="7" fillId="2" borderId="0" xfId="110" applyFont="1" applyFill="1">
      <alignment vertical="center"/>
    </xf>
    <xf numFmtId="9" fontId="7" fillId="0" borderId="3" xfId="77" applyFont="1" applyFill="1" applyBorder="1" applyAlignment="1">
      <alignment horizontal="center" vertical="center" wrapText="1"/>
    </xf>
    <xf numFmtId="181" fontId="9" fillId="4" borderId="7" xfId="74" applyNumberFormat="1" applyFont="1" applyFill="1" applyBorder="1" applyAlignment="1">
      <alignment vertical="center" wrapText="1"/>
    </xf>
    <xf numFmtId="181" fontId="9" fillId="4" borderId="7" xfId="74" applyNumberFormat="1" applyFont="1" applyFill="1" applyBorder="1" applyAlignment="1">
      <alignment vertical="center"/>
    </xf>
    <xf numFmtId="181" fontId="5" fillId="4" borderId="7" xfId="74" applyNumberFormat="1" applyFont="1" applyFill="1" applyBorder="1" applyAlignment="1">
      <alignment horizontal="center" vertical="center"/>
    </xf>
    <xf numFmtId="0" fontId="13" fillId="0" borderId="0" xfId="110" applyFont="1">
      <alignment vertical="center"/>
    </xf>
    <xf numFmtId="0" fontId="5" fillId="2" borderId="0" xfId="110" applyFont="1" applyFill="1" applyAlignment="1">
      <alignment horizontal="right" vertical="center"/>
    </xf>
    <xf numFmtId="0" fontId="7" fillId="2" borderId="0" xfId="110" applyFont="1" applyFill="1" applyAlignment="1">
      <alignment horizontal="center" vertical="center"/>
    </xf>
    <xf numFmtId="0" fontId="7" fillId="2" borderId="3" xfId="110" applyFont="1" applyFill="1" applyBorder="1" applyAlignment="1">
      <alignment horizontal="center" vertical="center"/>
    </xf>
    <xf numFmtId="0" fontId="7" fillId="2" borderId="30" xfId="110" applyFont="1" applyFill="1" applyBorder="1" applyAlignment="1">
      <alignment horizontal="center" vertical="center"/>
    </xf>
    <xf numFmtId="181" fontId="7" fillId="4" borderId="10" xfId="74" applyNumberFormat="1" applyFont="1" applyFill="1" applyBorder="1" applyAlignment="1">
      <alignment horizontal="center" vertical="center"/>
    </xf>
    <xf numFmtId="181" fontId="7" fillId="4" borderId="11" xfId="74" applyNumberFormat="1" applyFont="1" applyFill="1" applyBorder="1" applyAlignment="1">
      <alignment horizontal="center" vertical="center"/>
    </xf>
    <xf numFmtId="181" fontId="5" fillId="0" borderId="1" xfId="74" applyNumberFormat="1" applyFont="1" applyFill="1" applyBorder="1">
      <alignment vertical="center"/>
    </xf>
    <xf numFmtId="181" fontId="5" fillId="4" borderId="13" xfId="74" applyNumberFormat="1" applyFont="1" applyFill="1" applyBorder="1">
      <alignment vertical="center"/>
    </xf>
    <xf numFmtId="181" fontId="7" fillId="4" borderId="8" xfId="74" applyNumberFormat="1" applyFont="1" applyFill="1" applyBorder="1">
      <alignment vertical="center"/>
    </xf>
    <xf numFmtId="9" fontId="7" fillId="2" borderId="3" xfId="77" applyFont="1" applyFill="1" applyBorder="1" applyAlignment="1">
      <alignment horizontal="center" vertical="center"/>
    </xf>
    <xf numFmtId="43" fontId="7" fillId="0" borderId="3" xfId="74" applyFont="1" applyFill="1" applyBorder="1" applyAlignment="1">
      <alignment horizontal="center" vertical="center"/>
    </xf>
    <xf numFmtId="43" fontId="7" fillId="2" borderId="3" xfId="74" applyFont="1" applyFill="1" applyBorder="1" applyAlignment="1">
      <alignment horizontal="center" vertical="center"/>
    </xf>
    <xf numFmtId="43" fontId="7" fillId="2" borderId="30" xfId="74" applyFont="1" applyFill="1" applyBorder="1" applyAlignment="1">
      <alignment horizontal="center" vertical="center"/>
    </xf>
    <xf numFmtId="43" fontId="7" fillId="0" borderId="1" xfId="74" applyFont="1" applyFill="1" applyBorder="1" applyAlignment="1">
      <alignment horizontal="center" vertical="center" wrapText="1"/>
    </xf>
    <xf numFmtId="9" fontId="7" fillId="0" borderId="13" xfId="77" applyFont="1" applyFill="1" applyBorder="1" applyAlignment="1">
      <alignment horizontal="center" vertical="center" wrapText="1"/>
    </xf>
    <xf numFmtId="0" fontId="5" fillId="2" borderId="43" xfId="110" applyFont="1" applyFill="1" applyBorder="1">
      <alignment vertical="center"/>
    </xf>
    <xf numFmtId="0" fontId="7" fillId="0" borderId="44" xfId="110" applyFont="1" applyBorder="1" applyAlignment="1">
      <alignment horizontal="center" vertical="center"/>
    </xf>
    <xf numFmtId="181" fontId="5" fillId="4" borderId="31" xfId="110" applyNumberFormat="1" applyFont="1" applyFill="1" applyBorder="1">
      <alignment vertical="center"/>
    </xf>
    <xf numFmtId="9" fontId="7" fillId="0" borderId="0" xfId="77" applyFont="1" applyFill="1" applyBorder="1" applyAlignment="1">
      <alignment horizontal="center" vertical="center"/>
    </xf>
    <xf numFmtId="0" fontId="5" fillId="0" borderId="0" xfId="110" applyFont="1" applyAlignment="1">
      <alignment horizontal="center" vertical="center"/>
    </xf>
    <xf numFmtId="9" fontId="1" fillId="0" borderId="30" xfId="77" applyFont="1" applyFill="1" applyBorder="1" applyAlignment="1">
      <alignment horizontal="center" vertical="center"/>
    </xf>
    <xf numFmtId="49" fontId="1" fillId="0" borderId="13" xfId="77" applyNumberFormat="1" applyFont="1" applyFill="1" applyBorder="1" applyAlignment="1">
      <alignment horizontal="center" vertical="center" wrapText="1"/>
    </xf>
    <xf numFmtId="10" fontId="9" fillId="4" borderId="8" xfId="77" applyNumberFormat="1" applyFont="1" applyFill="1" applyBorder="1" applyAlignment="1">
      <alignment horizontal="center" vertical="center"/>
    </xf>
    <xf numFmtId="178" fontId="7" fillId="2" borderId="0" xfId="110" applyNumberFormat="1" applyFont="1" applyFill="1">
      <alignment vertical="center"/>
    </xf>
    <xf numFmtId="0" fontId="1" fillId="2" borderId="0" xfId="110" applyFont="1" applyFill="1" applyAlignment="1">
      <alignment horizontal="right" vertical="center"/>
    </xf>
    <xf numFmtId="0" fontId="13" fillId="2" borderId="0" xfId="110" applyFont="1" applyFill="1">
      <alignment vertical="center"/>
    </xf>
    <xf numFmtId="0" fontId="5" fillId="2" borderId="0" xfId="0" applyFont="1" applyFill="1" applyAlignment="1">
      <alignment horizontal="centerContinuous" vertical="center"/>
    </xf>
    <xf numFmtId="0" fontId="12" fillId="0" borderId="0" xfId="0" applyFont="1" applyAlignment="1">
      <alignment horizontal="center" vertical="center"/>
    </xf>
    <xf numFmtId="0" fontId="1" fillId="0" borderId="0" xfId="0" applyFont="1" applyAlignment="1"/>
    <xf numFmtId="0" fontId="1" fillId="2" borderId="2" xfId="99" applyFont="1" applyFill="1" applyBorder="1" applyAlignment="1">
      <alignment horizontal="center" vertical="center"/>
    </xf>
    <xf numFmtId="0" fontId="1" fillId="2" borderId="4" xfId="0" applyFont="1" applyFill="1" applyBorder="1" applyAlignment="1">
      <alignment horizontal="center" vertical="center"/>
    </xf>
    <xf numFmtId="0" fontId="1" fillId="2" borderId="12" xfId="99" applyFont="1" applyFill="1" applyBorder="1" applyAlignment="1">
      <alignment horizontal="center" vertical="center"/>
    </xf>
    <xf numFmtId="0" fontId="1" fillId="2" borderId="1" xfId="0" applyFont="1" applyFill="1" applyBorder="1" applyAlignment="1">
      <alignment horizontal="center" vertical="center"/>
    </xf>
    <xf numFmtId="0" fontId="1" fillId="0" borderId="1" xfId="0" applyFont="1" applyBorder="1" applyAlignment="1">
      <alignment horizontal="center" vertical="center" wrapText="1"/>
    </xf>
    <xf numFmtId="0" fontId="1" fillId="2" borderId="6" xfId="99" applyFont="1" applyFill="1" applyBorder="1" applyAlignment="1">
      <alignment horizontal="left" vertical="center"/>
    </xf>
    <xf numFmtId="180" fontId="9" fillId="0" borderId="7" xfId="74" applyNumberFormat="1" applyFont="1" applyFill="1" applyBorder="1" applyAlignment="1"/>
    <xf numFmtId="3" fontId="14" fillId="2" borderId="0" xfId="0" applyNumberFormat="1" applyFont="1" applyFill="1" applyAlignment="1">
      <alignment horizontal="left" vertical="center"/>
    </xf>
    <xf numFmtId="3" fontId="15" fillId="2" borderId="0" xfId="0" applyNumberFormat="1" applyFont="1" applyFill="1" applyAlignment="1">
      <alignment horizontal="left" vertical="center"/>
    </xf>
    <xf numFmtId="3" fontId="12" fillId="2" borderId="0" xfId="0" applyNumberFormat="1" applyFont="1" applyFill="1" applyAlignment="1">
      <alignment horizontal="left" vertical="center"/>
    </xf>
    <xf numFmtId="0" fontId="7" fillId="0" borderId="0" xfId="0" applyFont="1">
      <alignment vertical="center"/>
    </xf>
    <xf numFmtId="49" fontId="7" fillId="0" borderId="3" xfId="110" applyNumberFormat="1" applyFont="1" applyBorder="1" applyAlignment="1">
      <alignment horizontal="center" vertical="center"/>
    </xf>
    <xf numFmtId="0" fontId="7" fillId="0" borderId="3" xfId="110" applyFont="1" applyBorder="1" applyAlignment="1">
      <alignment horizontal="center" vertical="center"/>
    </xf>
    <xf numFmtId="0" fontId="7" fillId="0" borderId="30" xfId="110" applyFont="1" applyBorder="1" applyAlignment="1">
      <alignment horizontal="center" vertical="center"/>
    </xf>
    <xf numFmtId="0" fontId="1" fillId="0" borderId="9" xfId="110" applyFont="1" applyBorder="1" applyAlignment="1">
      <alignment horizontal="left" vertical="center"/>
    </xf>
    <xf numFmtId="180" fontId="5" fillId="0" borderId="10" xfId="74" applyNumberFormat="1" applyFont="1" applyFill="1" applyBorder="1" applyAlignment="1">
      <alignment horizontal="center" vertical="center"/>
    </xf>
    <xf numFmtId="180" fontId="5" fillId="0" borderId="11" xfId="74" applyNumberFormat="1" applyFont="1" applyFill="1" applyBorder="1" applyAlignment="1">
      <alignment horizontal="center" vertical="center"/>
    </xf>
    <xf numFmtId="0" fontId="1" fillId="0" borderId="12" xfId="110" applyFont="1" applyBorder="1">
      <alignment vertical="center"/>
    </xf>
    <xf numFmtId="10" fontId="5" fillId="0" borderId="1" xfId="77" applyNumberFormat="1" applyFont="1" applyFill="1" applyBorder="1" applyAlignment="1">
      <alignment horizontal="center" vertical="center"/>
    </xf>
    <xf numFmtId="10" fontId="5" fillId="0" borderId="13" xfId="77" applyNumberFormat="1" applyFont="1" applyFill="1" applyBorder="1" applyAlignment="1">
      <alignment horizontal="center" vertical="center"/>
    </xf>
    <xf numFmtId="10" fontId="0" fillId="0" borderId="1" xfId="77" applyNumberFormat="1" applyFont="1" applyFill="1" applyBorder="1" applyAlignment="1">
      <alignment horizontal="center" vertical="center"/>
    </xf>
    <xf numFmtId="10" fontId="0" fillId="0" borderId="13" xfId="77" applyNumberFormat="1" applyFont="1" applyFill="1" applyBorder="1" applyAlignment="1">
      <alignment horizontal="center" vertical="center"/>
    </xf>
    <xf numFmtId="0" fontId="1" fillId="0" borderId="6" xfId="110" applyFont="1" applyBorder="1">
      <alignment vertical="center"/>
    </xf>
    <xf numFmtId="10" fontId="5" fillId="0" borderId="7" xfId="77" applyNumberFormat="1" applyFont="1" applyFill="1" applyBorder="1" applyAlignment="1">
      <alignment horizontal="center" vertical="center"/>
    </xf>
    <xf numFmtId="10" fontId="5" fillId="0" borderId="8" xfId="77" applyNumberFormat="1" applyFont="1" applyFill="1" applyBorder="1" applyAlignment="1">
      <alignment horizontal="center" vertical="center"/>
    </xf>
    <xf numFmtId="0" fontId="1" fillId="2" borderId="15" xfId="0" applyFont="1" applyFill="1" applyBorder="1" applyAlignment="1">
      <alignment horizontal="center" vertical="center"/>
    </xf>
    <xf numFmtId="0" fontId="1" fillId="2" borderId="23" xfId="0" applyFont="1" applyFill="1" applyBorder="1" applyAlignment="1">
      <alignment horizontal="center" vertical="center"/>
    </xf>
    <xf numFmtId="0" fontId="1" fillId="0" borderId="45" xfId="0" applyFont="1" applyBorder="1" applyAlignment="1">
      <alignment horizontal="center" vertical="center"/>
    </xf>
    <xf numFmtId="0" fontId="1" fillId="2" borderId="10" xfId="0" applyFont="1" applyFill="1" applyBorder="1" applyAlignment="1">
      <alignment horizontal="center" vertical="center"/>
    </xf>
    <xf numFmtId="0" fontId="1" fillId="0" borderId="11" xfId="0" applyFont="1" applyBorder="1" applyAlignment="1">
      <alignment horizontal="center" vertical="center"/>
    </xf>
    <xf numFmtId="180" fontId="9" fillId="4" borderId="7" xfId="74" applyNumberFormat="1" applyFont="1" applyFill="1" applyBorder="1" applyAlignment="1"/>
    <xf numFmtId="180" fontId="9" fillId="4" borderId="8" xfId="74" applyNumberFormat="1" applyFont="1" applyFill="1" applyBorder="1" applyAlignment="1"/>
    <xf numFmtId="0" fontId="13" fillId="2" borderId="0" xfId="0" applyFont="1" applyFill="1" applyAlignment="1">
      <alignment horizontal="center"/>
    </xf>
    <xf numFmtId="0" fontId="1" fillId="2" borderId="46" xfId="99" applyFont="1" applyFill="1" applyBorder="1" applyAlignment="1">
      <alignment horizontal="center"/>
    </xf>
    <xf numFmtId="0" fontId="5" fillId="2" borderId="47" xfId="0" applyFont="1" applyFill="1" applyBorder="1" applyAlignment="1">
      <alignment horizontal="center" vertical="center"/>
    </xf>
    <xf numFmtId="0" fontId="7" fillId="2" borderId="46" xfId="0" applyFont="1" applyFill="1" applyBorder="1" applyAlignment="1">
      <alignment horizontal="center" vertical="center" wrapText="1"/>
    </xf>
    <xf numFmtId="0" fontId="7" fillId="2" borderId="24" xfId="0" applyFont="1" applyFill="1" applyBorder="1" applyAlignment="1">
      <alignment horizontal="center" vertical="center" wrapText="1"/>
    </xf>
    <xf numFmtId="0" fontId="1" fillId="2" borderId="48" xfId="99" applyFont="1" applyFill="1" applyBorder="1" applyAlignment="1">
      <alignment horizontal="center"/>
    </xf>
    <xf numFmtId="0" fontId="5" fillId="2" borderId="49"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50" xfId="0" applyFont="1" applyFill="1" applyBorder="1" applyAlignment="1">
      <alignment horizontal="center" vertical="center"/>
    </xf>
    <xf numFmtId="0" fontId="1" fillId="2" borderId="51" xfId="0" applyFont="1" applyFill="1" applyBorder="1" applyAlignment="1">
      <alignment horizontal="left" vertical="center" indent="1"/>
    </xf>
    <xf numFmtId="181" fontId="5" fillId="2" borderId="9" xfId="74" applyNumberFormat="1" applyFont="1" applyFill="1" applyBorder="1" applyAlignment="1">
      <alignment vertical="center" wrapText="1"/>
    </xf>
    <xf numFmtId="181" fontId="5" fillId="2" borderId="10" xfId="74" applyNumberFormat="1" applyFont="1" applyFill="1" applyBorder="1" applyAlignment="1">
      <alignment vertical="center" wrapText="1"/>
    </xf>
    <xf numFmtId="0" fontId="7" fillId="2" borderId="52" xfId="0" applyFont="1" applyFill="1" applyBorder="1" applyAlignment="1">
      <alignment horizontal="center" vertical="center"/>
    </xf>
    <xf numFmtId="0" fontId="1" fillId="2" borderId="53" xfId="0" applyFont="1" applyFill="1" applyBorder="1" applyAlignment="1">
      <alignment horizontal="left" wrapText="1" indent="1"/>
    </xf>
    <xf numFmtId="181" fontId="5" fillId="2" borderId="12" xfId="74" applyNumberFormat="1" applyFont="1" applyFill="1" applyBorder="1" applyAlignment="1">
      <alignment vertical="center" wrapText="1"/>
    </xf>
    <xf numFmtId="181" fontId="5" fillId="2" borderId="1" xfId="74" applyNumberFormat="1" applyFont="1" applyFill="1" applyBorder="1" applyAlignment="1">
      <alignment vertical="center" wrapText="1"/>
    </xf>
    <xf numFmtId="0" fontId="1" fillId="2" borderId="53" xfId="0" applyFont="1" applyFill="1" applyBorder="1" applyAlignment="1">
      <alignment horizontal="left" vertical="center" wrapText="1" indent="1"/>
    </xf>
    <xf numFmtId="0" fontId="7" fillId="2" borderId="40" xfId="0" applyFont="1" applyFill="1" applyBorder="1" applyAlignment="1">
      <alignment horizontal="center" vertical="center"/>
    </xf>
    <xf numFmtId="0" fontId="1" fillId="2" borderId="54" xfId="0" applyFont="1" applyFill="1" applyBorder="1" applyAlignment="1">
      <alignment horizontal="left" vertical="center" wrapText="1" indent="1"/>
    </xf>
    <xf numFmtId="180" fontId="5" fillId="2" borderId="18" xfId="0" applyNumberFormat="1" applyFont="1" applyFill="1" applyBorder="1">
      <alignment vertical="center"/>
    </xf>
    <xf numFmtId="180" fontId="5" fillId="2" borderId="17" xfId="0" applyNumberFormat="1" applyFont="1" applyFill="1" applyBorder="1">
      <alignment vertical="center"/>
    </xf>
    <xf numFmtId="0" fontId="1" fillId="2" borderId="49" xfId="0" applyFont="1" applyFill="1" applyBorder="1" applyAlignment="1">
      <alignment horizontal="left" vertical="center" wrapText="1"/>
    </xf>
    <xf numFmtId="181" fontId="5" fillId="4" borderId="6" xfId="74" applyNumberFormat="1" applyFont="1" applyFill="1" applyBorder="1" applyAlignment="1">
      <alignment vertical="center" wrapText="1"/>
    </xf>
    <xf numFmtId="181" fontId="5" fillId="4" borderId="7" xfId="74" applyNumberFormat="1" applyFont="1" applyFill="1" applyBorder="1" applyAlignment="1">
      <alignment vertical="center" wrapText="1"/>
    </xf>
    <xf numFmtId="0" fontId="7" fillId="2" borderId="48" xfId="0" applyFont="1" applyFill="1" applyBorder="1" applyAlignment="1">
      <alignment horizontal="center" vertical="center"/>
    </xf>
    <xf numFmtId="0" fontId="1" fillId="2" borderId="55" xfId="0" applyFont="1" applyFill="1" applyBorder="1" applyAlignment="1">
      <alignment horizontal="left" vertical="center" wrapText="1"/>
    </xf>
    <xf numFmtId="181" fontId="5" fillId="0" borderId="28" xfId="74" applyNumberFormat="1" applyFont="1" applyFill="1" applyBorder="1" applyAlignment="1">
      <alignment vertical="center" wrapText="1"/>
    </xf>
    <xf numFmtId="181" fontId="5" fillId="0" borderId="25" xfId="74" applyNumberFormat="1" applyFont="1" applyFill="1" applyBorder="1" applyAlignment="1">
      <alignment vertical="center" wrapText="1"/>
    </xf>
    <xf numFmtId="0" fontId="7" fillId="2" borderId="19" xfId="0" applyFont="1" applyFill="1" applyBorder="1" applyAlignment="1">
      <alignment horizontal="center" vertical="center"/>
    </xf>
    <xf numFmtId="0" fontId="1" fillId="2" borderId="47" xfId="0" applyFont="1" applyFill="1" applyBorder="1" applyAlignment="1">
      <alignment horizontal="left" vertical="center" wrapText="1" indent="1"/>
    </xf>
    <xf numFmtId="10" fontId="5" fillId="4" borderId="27" xfId="77" applyNumberFormat="1" applyFont="1" applyFill="1" applyBorder="1" applyAlignment="1">
      <alignment vertical="center" wrapText="1"/>
    </xf>
    <xf numFmtId="10" fontId="5" fillId="4" borderId="10" xfId="77" applyNumberFormat="1" applyFont="1" applyFill="1" applyBorder="1" applyAlignment="1">
      <alignment vertical="center" wrapText="1"/>
    </xf>
    <xf numFmtId="0" fontId="1" fillId="2" borderId="51" xfId="0" applyFont="1" applyFill="1" applyBorder="1" applyAlignment="1">
      <alignment horizontal="left" vertical="center" wrapText="1" indent="1"/>
    </xf>
    <xf numFmtId="10" fontId="5" fillId="4" borderId="36" xfId="77" applyNumberFormat="1" applyFont="1" applyFill="1" applyBorder="1" applyAlignment="1">
      <alignment vertical="center" wrapText="1"/>
    </xf>
    <xf numFmtId="10" fontId="5" fillId="4" borderId="7" xfId="77" applyNumberFormat="1" applyFont="1" applyFill="1" applyBorder="1" applyAlignment="1">
      <alignment vertical="center" wrapText="1"/>
    </xf>
    <xf numFmtId="0" fontId="7" fillId="2" borderId="56" xfId="0" applyFont="1" applyFill="1" applyBorder="1" applyAlignment="1">
      <alignment horizontal="center" vertical="center"/>
    </xf>
    <xf numFmtId="10" fontId="5" fillId="4" borderId="44" xfId="77" applyNumberFormat="1" applyFont="1" applyFill="1" applyBorder="1" applyAlignment="1">
      <alignment vertical="center" wrapText="1"/>
    </xf>
    <xf numFmtId="10" fontId="5" fillId="4" borderId="22" xfId="77" applyNumberFormat="1" applyFont="1" applyFill="1" applyBorder="1" applyAlignment="1">
      <alignment vertical="center" wrapText="1"/>
    </xf>
    <xf numFmtId="0" fontId="1" fillId="2" borderId="41" xfId="0" applyFont="1" applyFill="1" applyBorder="1" applyAlignment="1">
      <alignment horizontal="left" vertical="top" wrapText="1"/>
    </xf>
    <xf numFmtId="0" fontId="1" fillId="2" borderId="57" xfId="0" applyFont="1" applyFill="1" applyBorder="1" applyAlignment="1">
      <alignment horizontal="left" vertical="top" wrapText="1"/>
    </xf>
    <xf numFmtId="0" fontId="9" fillId="2" borderId="42" xfId="0" applyFont="1" applyFill="1" applyBorder="1" applyAlignment="1">
      <alignment horizontal="center" vertical="center" wrapText="1"/>
    </xf>
    <xf numFmtId="0" fontId="7" fillId="2" borderId="0" xfId="99" applyFont="1" applyFill="1"/>
    <xf numFmtId="0" fontId="5" fillId="2" borderId="55" xfId="0" applyFont="1" applyFill="1" applyBorder="1">
      <alignment vertical="center"/>
    </xf>
    <xf numFmtId="0" fontId="1" fillId="2" borderId="41" xfId="0" applyFont="1" applyFill="1" applyBorder="1" applyAlignment="1">
      <alignment horizontal="center" vertical="center" wrapText="1"/>
    </xf>
    <xf numFmtId="0" fontId="1" fillId="0" borderId="31" xfId="0" applyFont="1" applyBorder="1" applyAlignment="1">
      <alignment horizontal="center" vertical="center" wrapText="1"/>
    </xf>
    <xf numFmtId="0" fontId="1" fillId="2" borderId="51" xfId="0" applyFont="1" applyFill="1" applyBorder="1">
      <alignment vertical="center"/>
    </xf>
    <xf numFmtId="10" fontId="5" fillId="4" borderId="11" xfId="77" applyNumberFormat="1" applyFont="1" applyFill="1" applyBorder="1" applyAlignment="1">
      <alignment vertical="center" wrapText="1"/>
    </xf>
    <xf numFmtId="0" fontId="1" fillId="2" borderId="53" xfId="0" applyFont="1" applyFill="1" applyBorder="1" applyAlignment="1">
      <alignment vertical="center" wrapText="1"/>
    </xf>
    <xf numFmtId="0" fontId="1" fillId="2" borderId="49" xfId="0" applyFont="1" applyFill="1" applyBorder="1">
      <alignment vertical="center"/>
    </xf>
    <xf numFmtId="180" fontId="5" fillId="4" borderId="48" xfId="74" applyNumberFormat="1" applyFont="1" applyFill="1" applyBorder="1" applyAlignment="1">
      <alignment vertical="center" wrapText="1"/>
    </xf>
    <xf numFmtId="10" fontId="5" fillId="4" borderId="8" xfId="77" applyNumberFormat="1" applyFont="1" applyFill="1" applyBorder="1" applyAlignment="1">
      <alignment vertical="center" wrapText="1"/>
    </xf>
    <xf numFmtId="0" fontId="9" fillId="2" borderId="0" xfId="0" applyFont="1" applyFill="1" applyAlignment="1">
      <alignment horizontal="left" vertical="center" wrapText="1"/>
    </xf>
    <xf numFmtId="0" fontId="5" fillId="2" borderId="0" xfId="0" applyFont="1" applyFill="1" applyAlignment="1">
      <alignment horizontal="left" vertical="center" indent="2"/>
    </xf>
    <xf numFmtId="0" fontId="7" fillId="2" borderId="58" xfId="0" applyFont="1" applyFill="1" applyBorder="1" applyAlignment="1">
      <alignment horizontal="center" vertical="center"/>
    </xf>
    <xf numFmtId="0" fontId="7" fillId="2" borderId="46" xfId="0" applyFont="1" applyFill="1" applyBorder="1" applyAlignment="1">
      <alignment horizontal="center" vertical="center"/>
    </xf>
    <xf numFmtId="0" fontId="7" fillId="2" borderId="24" xfId="0" applyFont="1" applyFill="1" applyBorder="1" applyAlignment="1">
      <alignment horizontal="center" vertical="center"/>
    </xf>
    <xf numFmtId="0" fontId="7" fillId="2" borderId="59"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20" xfId="0" applyFont="1" applyFill="1" applyBorder="1" applyAlignment="1">
      <alignment horizontal="center" vertical="center" wrapText="1"/>
    </xf>
    <xf numFmtId="0" fontId="7" fillId="2" borderId="60" xfId="0" applyFont="1" applyFill="1" applyBorder="1" applyAlignment="1">
      <alignment horizontal="center" vertical="center"/>
    </xf>
    <xf numFmtId="180" fontId="5" fillId="2" borderId="2" xfId="0" applyNumberFormat="1" applyFont="1" applyFill="1" applyBorder="1" applyAlignment="1">
      <alignment horizontal="center" vertical="center"/>
    </xf>
    <xf numFmtId="180" fontId="5" fillId="2" borderId="3" xfId="0" applyNumberFormat="1" applyFont="1" applyFill="1" applyBorder="1" applyAlignment="1">
      <alignment horizontal="center" vertical="center"/>
    </xf>
    <xf numFmtId="180" fontId="5" fillId="2" borderId="12" xfId="0" applyNumberFormat="1" applyFont="1" applyFill="1" applyBorder="1" applyAlignment="1">
      <alignment horizontal="center" vertical="center"/>
    </xf>
    <xf numFmtId="180" fontId="5" fillId="2" borderId="1" xfId="0" applyNumberFormat="1" applyFont="1" applyFill="1" applyBorder="1" applyAlignment="1">
      <alignment horizontal="center" vertical="center"/>
    </xf>
    <xf numFmtId="180" fontId="5" fillId="2" borderId="18" xfId="0" applyNumberFormat="1" applyFont="1" applyFill="1" applyBorder="1" applyAlignment="1">
      <alignment horizontal="center" vertical="center"/>
    </xf>
    <xf numFmtId="180" fontId="5" fillId="2" borderId="17" xfId="0" applyNumberFormat="1" applyFont="1" applyFill="1" applyBorder="1" applyAlignment="1">
      <alignment horizontal="center" vertical="center"/>
    </xf>
    <xf numFmtId="0" fontId="7" fillId="2" borderId="61" xfId="0" applyFont="1" applyFill="1" applyBorder="1" applyAlignment="1">
      <alignment horizontal="center" vertical="center" wrapText="1"/>
    </xf>
    <xf numFmtId="0" fontId="7" fillId="2" borderId="62" xfId="0" applyFont="1" applyFill="1" applyBorder="1" applyAlignment="1">
      <alignment horizontal="center" vertical="center"/>
    </xf>
    <xf numFmtId="180" fontId="5" fillId="4" borderId="6" xfId="74" applyNumberFormat="1" applyFont="1" applyFill="1" applyBorder="1" applyAlignment="1">
      <alignment horizontal="center" vertical="center"/>
    </xf>
    <xf numFmtId="180" fontId="5" fillId="4" borderId="7" xfId="74" applyNumberFormat="1" applyFont="1" applyFill="1" applyBorder="1" applyAlignment="1">
      <alignment horizontal="center" vertical="center"/>
    </xf>
    <xf numFmtId="0" fontId="7" fillId="2" borderId="14" xfId="0" applyFont="1" applyFill="1" applyBorder="1" applyAlignment="1">
      <alignment horizontal="center" vertical="center" wrapText="1"/>
    </xf>
    <xf numFmtId="0" fontId="7" fillId="2" borderId="63" xfId="0" applyFont="1" applyFill="1" applyBorder="1" applyAlignment="1">
      <alignment horizontal="center" vertical="center"/>
    </xf>
    <xf numFmtId="0" fontId="7" fillId="2" borderId="0" xfId="0" applyFont="1" applyFill="1" applyAlignment="1">
      <alignment horizontal="center" vertical="center" wrapText="1"/>
    </xf>
    <xf numFmtId="0" fontId="7" fillId="2" borderId="0" xfId="0" applyFont="1" applyFill="1" applyAlignment="1">
      <alignment horizontal="center" vertical="center"/>
    </xf>
    <xf numFmtId="0" fontId="1" fillId="0" borderId="0" xfId="99" applyFont="1" applyAlignment="1">
      <alignment horizontal="centerContinuous" wrapText="1"/>
    </xf>
    <xf numFmtId="0" fontId="5" fillId="2" borderId="0" xfId="0" applyFont="1" applyFill="1" applyAlignment="1">
      <alignment wrapText="1"/>
    </xf>
    <xf numFmtId="0" fontId="5" fillId="0" borderId="0" xfId="0" applyFont="1" applyAlignment="1">
      <alignment vertical="center" wrapText="1"/>
    </xf>
    <xf numFmtId="181" fontId="5" fillId="0" borderId="10" xfId="74" applyNumberFormat="1" applyFont="1" applyFill="1" applyBorder="1" applyAlignment="1">
      <alignment vertical="center" wrapText="1"/>
    </xf>
    <xf numFmtId="181" fontId="5" fillId="0" borderId="1" xfId="74" applyNumberFormat="1" applyFont="1" applyFill="1" applyBorder="1" applyAlignment="1">
      <alignment vertical="center" wrapText="1"/>
    </xf>
    <xf numFmtId="0" fontId="7" fillId="2" borderId="0" xfId="0" applyFont="1" applyFill="1" applyAlignment="1">
      <alignment horizontal="right" vertical="center" wrapText="1"/>
    </xf>
    <xf numFmtId="0" fontId="7" fillId="2" borderId="0" xfId="0" applyFont="1" applyFill="1" applyAlignment="1">
      <alignment vertical="center" wrapText="1"/>
    </xf>
    <xf numFmtId="0" fontId="1" fillId="0" borderId="22" xfId="0" applyFont="1" applyBorder="1" applyAlignment="1">
      <alignment horizontal="center" vertical="center" wrapText="1"/>
    </xf>
    <xf numFmtId="180" fontId="5" fillId="4" borderId="7" xfId="74" applyNumberFormat="1" applyFont="1" applyFill="1" applyBorder="1" applyAlignment="1">
      <alignment vertical="center" wrapText="1"/>
    </xf>
    <xf numFmtId="0" fontId="7" fillId="2" borderId="5"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2" borderId="8" xfId="0" applyFont="1" applyFill="1" applyBorder="1" applyAlignment="1">
      <alignment horizontal="center" vertical="center" wrapText="1"/>
    </xf>
    <xf numFmtId="0" fontId="7" fillId="0" borderId="64" xfId="0" applyFont="1" applyBorder="1" applyAlignment="1">
      <alignment horizontal="center" vertical="center" wrapText="1"/>
    </xf>
    <xf numFmtId="181" fontId="5" fillId="2" borderId="11" xfId="74" applyNumberFormat="1" applyFont="1" applyFill="1" applyBorder="1" applyAlignment="1">
      <alignment vertical="center" wrapText="1"/>
    </xf>
    <xf numFmtId="181" fontId="5" fillId="4" borderId="65" xfId="74" applyNumberFormat="1" applyFont="1" applyFill="1" applyBorder="1" applyAlignment="1">
      <alignment horizontal="center" vertical="center" wrapText="1"/>
    </xf>
    <xf numFmtId="181" fontId="5" fillId="2" borderId="13" xfId="74" applyNumberFormat="1" applyFont="1" applyFill="1" applyBorder="1" applyAlignment="1">
      <alignment vertical="center" wrapText="1"/>
    </xf>
    <xf numFmtId="181" fontId="5" fillId="4" borderId="66" xfId="74" applyNumberFormat="1" applyFont="1" applyFill="1" applyBorder="1" applyAlignment="1">
      <alignment horizontal="center" vertical="center" wrapText="1"/>
    </xf>
    <xf numFmtId="180" fontId="5" fillId="2" borderId="29" xfId="0" applyNumberFormat="1" applyFont="1" applyFill="1" applyBorder="1">
      <alignment vertical="center"/>
    </xf>
    <xf numFmtId="181" fontId="5" fillId="4" borderId="8" xfId="74" applyNumberFormat="1" applyFont="1" applyFill="1" applyBorder="1" applyAlignment="1">
      <alignment vertical="center" wrapText="1"/>
    </xf>
    <xf numFmtId="181" fontId="5" fillId="4" borderId="64" xfId="74" applyNumberFormat="1" applyFont="1" applyFill="1" applyBorder="1" applyAlignment="1">
      <alignment horizontal="center" vertical="center" wrapText="1"/>
    </xf>
    <xf numFmtId="0" fontId="1" fillId="2" borderId="0" xfId="0" applyFont="1" applyFill="1" applyAlignment="1">
      <alignment horizontal="right" vertical="center" wrapText="1"/>
    </xf>
    <xf numFmtId="181" fontId="5" fillId="4" borderId="31" xfId="74" applyNumberFormat="1" applyFont="1" applyFill="1" applyBorder="1" applyAlignment="1">
      <alignment horizontal="center" vertical="center" wrapText="1"/>
    </xf>
    <xf numFmtId="10" fontId="5" fillId="6" borderId="43" xfId="0" applyNumberFormat="1" applyFont="1" applyFill="1" applyBorder="1" applyAlignment="1">
      <alignment horizontal="center" vertical="center" wrapText="1"/>
    </xf>
    <xf numFmtId="10" fontId="5" fillId="6" borderId="67" xfId="0" applyNumberFormat="1" applyFont="1" applyFill="1" applyBorder="1" applyAlignment="1">
      <alignment horizontal="center" vertical="center" wrapText="1"/>
    </xf>
    <xf numFmtId="0" fontId="9" fillId="2" borderId="57" xfId="0" applyFont="1" applyFill="1" applyBorder="1" applyAlignment="1">
      <alignment horizontal="center" vertical="center" wrapText="1"/>
    </xf>
    <xf numFmtId="0" fontId="7" fillId="2" borderId="5" xfId="0" applyFont="1" applyFill="1" applyBorder="1" applyAlignment="1">
      <alignment horizontal="center" vertical="center"/>
    </xf>
    <xf numFmtId="0" fontId="7" fillId="2" borderId="8" xfId="0" applyFont="1" applyFill="1" applyBorder="1" applyAlignment="1">
      <alignment horizontal="center" vertical="center"/>
    </xf>
    <xf numFmtId="180" fontId="5" fillId="2" borderId="30" xfId="0" applyNumberFormat="1" applyFont="1" applyFill="1" applyBorder="1" applyAlignment="1">
      <alignment horizontal="center" vertical="center"/>
    </xf>
    <xf numFmtId="180" fontId="5" fillId="4" borderId="65" xfId="74" applyNumberFormat="1" applyFont="1" applyFill="1" applyBorder="1" applyAlignment="1">
      <alignment horizontal="center" vertical="center"/>
    </xf>
    <xf numFmtId="180" fontId="5" fillId="2" borderId="13" xfId="0" applyNumberFormat="1" applyFont="1" applyFill="1" applyBorder="1" applyAlignment="1">
      <alignment horizontal="center" vertical="center"/>
    </xf>
    <xf numFmtId="180" fontId="5" fillId="4" borderId="66" xfId="74" applyNumberFormat="1" applyFont="1" applyFill="1" applyBorder="1" applyAlignment="1">
      <alignment horizontal="center" vertical="center"/>
    </xf>
    <xf numFmtId="180" fontId="5" fillId="2" borderId="29" xfId="0" applyNumberFormat="1" applyFont="1" applyFill="1" applyBorder="1" applyAlignment="1">
      <alignment horizontal="center" vertical="center"/>
    </xf>
    <xf numFmtId="180" fontId="5" fillId="4" borderId="8" xfId="74" applyNumberFormat="1" applyFont="1" applyFill="1" applyBorder="1" applyAlignment="1">
      <alignment horizontal="center" vertical="center"/>
    </xf>
    <xf numFmtId="180" fontId="5" fillId="4" borderId="64" xfId="74" applyNumberFormat="1" applyFont="1" applyFill="1" applyBorder="1" applyAlignment="1">
      <alignment horizontal="center" vertical="center"/>
    </xf>
    <xf numFmtId="182" fontId="5" fillId="2" borderId="0" xfId="74" applyNumberFormat="1" applyFont="1" applyFill="1">
      <alignment vertical="center"/>
    </xf>
    <xf numFmtId="0" fontId="16" fillId="2" borderId="2" xfId="0" applyFont="1" applyFill="1" applyBorder="1" applyAlignment="1">
      <alignment horizontal="center" vertical="center"/>
    </xf>
    <xf numFmtId="3" fontId="16" fillId="0" borderId="3" xfId="0" applyNumberFormat="1" applyFont="1" applyBorder="1" applyAlignment="1">
      <alignment horizontal="center" vertical="center" wrapText="1"/>
    </xf>
    <xf numFmtId="0" fontId="16" fillId="2" borderId="12" xfId="0" applyFont="1" applyFill="1" applyBorder="1" applyAlignment="1">
      <alignment horizontal="center" vertical="center"/>
    </xf>
    <xf numFmtId="0" fontId="16" fillId="2" borderId="1" xfId="0" applyFont="1" applyFill="1" applyBorder="1" applyAlignment="1">
      <alignment horizontal="center" vertical="center" wrapText="1"/>
    </xf>
    <xf numFmtId="184" fontId="1" fillId="2" borderId="52" xfId="0" applyNumberFormat="1" applyFont="1" applyFill="1" applyBorder="1" applyAlignment="1">
      <alignment vertical="center" wrapText="1"/>
    </xf>
    <xf numFmtId="180" fontId="1" fillId="4" borderId="1" xfId="74" applyNumberFormat="1" applyFont="1" applyFill="1" applyBorder="1" applyAlignment="1">
      <alignment wrapText="1"/>
    </xf>
    <xf numFmtId="0" fontId="9" fillId="0" borderId="52" xfId="0" applyFont="1" applyBorder="1" applyAlignment="1">
      <alignment horizontal="right" wrapText="1" indent="1"/>
    </xf>
    <xf numFmtId="180" fontId="1" fillId="0" borderId="1" xfId="74" applyNumberFormat="1" applyFont="1" applyFill="1" applyBorder="1" applyAlignment="1">
      <alignment wrapText="1"/>
    </xf>
    <xf numFmtId="180" fontId="1" fillId="0" borderId="1" xfId="107" applyNumberFormat="1" applyFont="1" applyFill="1" applyBorder="1" applyAlignment="1">
      <alignment wrapText="1"/>
    </xf>
    <xf numFmtId="0" fontId="9" fillId="2" borderId="52" xfId="0" applyFont="1" applyFill="1" applyBorder="1" applyAlignment="1">
      <alignment horizontal="right" wrapText="1" indent="1"/>
    </xf>
    <xf numFmtId="180" fontId="9" fillId="2" borderId="1" xfId="74" applyNumberFormat="1" applyFont="1" applyFill="1" applyBorder="1" applyAlignment="1">
      <alignment wrapText="1"/>
    </xf>
    <xf numFmtId="180" fontId="9" fillId="2" borderId="1" xfId="107" applyNumberFormat="1" applyFont="1" applyFill="1" applyBorder="1" applyAlignment="1">
      <alignment wrapText="1"/>
    </xf>
    <xf numFmtId="0" fontId="1" fillId="0" borderId="52" xfId="0" applyFont="1" applyBorder="1" applyAlignment="1">
      <alignment horizontal="left" wrapText="1"/>
    </xf>
    <xf numFmtId="180" fontId="9" fillId="8" borderId="1" xfId="74" applyNumberFormat="1" applyFont="1" applyFill="1" applyBorder="1" applyAlignment="1">
      <alignment horizontal="center" vertical="center" wrapText="1"/>
    </xf>
    <xf numFmtId="3" fontId="9" fillId="2" borderId="52" xfId="0" applyNumberFormat="1" applyFont="1" applyFill="1" applyBorder="1" applyAlignment="1">
      <alignment horizontal="right" vertical="center" wrapText="1"/>
    </xf>
    <xf numFmtId="0" fontId="9" fillId="2" borderId="52" xfId="0" applyFont="1" applyFill="1" applyBorder="1" applyAlignment="1">
      <alignment horizontal="right" vertical="center" wrapText="1"/>
    </xf>
    <xf numFmtId="0" fontId="1" fillId="2" borderId="52" xfId="0" applyFont="1" applyFill="1" applyBorder="1" applyAlignment="1">
      <alignment horizontal="left" wrapText="1"/>
    </xf>
    <xf numFmtId="3" fontId="9" fillId="2" borderId="52" xfId="110" applyNumberFormat="1" applyFont="1" applyFill="1" applyBorder="1" applyAlignment="1">
      <alignment horizontal="right" vertical="center" wrapText="1" indent="1"/>
    </xf>
    <xf numFmtId="3" fontId="9" fillId="2" borderId="52" xfId="110" applyNumberFormat="1" applyFont="1" applyFill="1" applyBorder="1" applyAlignment="1">
      <alignment horizontal="right" vertical="center" indent="1"/>
    </xf>
    <xf numFmtId="0" fontId="1" fillId="2" borderId="18" xfId="0" applyFont="1" applyFill="1" applyBorder="1" applyAlignment="1">
      <alignment horizontal="left" wrapText="1"/>
    </xf>
    <xf numFmtId="180" fontId="1" fillId="4" borderId="17" xfId="74" applyNumberFormat="1" applyFont="1" applyFill="1" applyBorder="1" applyAlignment="1">
      <alignment wrapText="1"/>
    </xf>
    <xf numFmtId="180" fontId="1" fillId="4" borderId="17" xfId="107" applyNumberFormat="1" applyFont="1" applyFill="1" applyBorder="1" applyAlignment="1">
      <alignment wrapText="1"/>
    </xf>
    <xf numFmtId="0" fontId="1" fillId="2" borderId="21" xfId="0" applyFont="1" applyFill="1" applyBorder="1" applyAlignment="1">
      <alignment vertical="top" wrapText="1"/>
    </xf>
    <xf numFmtId="0" fontId="9" fillId="8" borderId="68" xfId="0" applyFont="1" applyFill="1" applyBorder="1" applyAlignment="1">
      <alignment horizontal="center" vertical="center" wrapText="1"/>
    </xf>
    <xf numFmtId="0" fontId="9" fillId="8" borderId="42" xfId="0" applyFont="1" applyFill="1" applyBorder="1" applyAlignment="1">
      <alignment horizontal="center" vertical="center" wrapText="1"/>
    </xf>
    <xf numFmtId="0" fontId="1" fillId="2" borderId="0" xfId="0" applyFont="1" applyFill="1" applyAlignment="1">
      <alignment vertical="top"/>
    </xf>
    <xf numFmtId="0" fontId="1" fillId="0" borderId="46" xfId="34" applyFont="1" applyBorder="1" applyAlignment="1">
      <alignment horizontal="center" vertical="center"/>
    </xf>
    <xf numFmtId="0" fontId="1" fillId="0" borderId="2" xfId="34" applyFont="1" applyBorder="1" applyAlignment="1">
      <alignment horizontal="center" vertical="center" wrapText="1"/>
    </xf>
    <xf numFmtId="0" fontId="1" fillId="0" borderId="3" xfId="34" applyFont="1" applyBorder="1" applyAlignment="1">
      <alignment horizontal="center" vertical="center" wrapText="1"/>
    </xf>
    <xf numFmtId="0" fontId="1" fillId="0" borderId="52" xfId="34" applyFont="1" applyBorder="1" applyAlignment="1">
      <alignment horizontal="center" vertical="center"/>
    </xf>
    <xf numFmtId="0" fontId="1" fillId="0" borderId="12" xfId="34" applyFont="1" applyBorder="1" applyAlignment="1">
      <alignment horizontal="center" vertical="center" wrapText="1"/>
    </xf>
    <xf numFmtId="0" fontId="1" fillId="0" borderId="1" xfId="34" applyFont="1" applyBorder="1" applyAlignment="1">
      <alignment horizontal="center" vertical="center" wrapText="1"/>
    </xf>
    <xf numFmtId="0" fontId="9" fillId="2" borderId="12" xfId="34" applyFont="1" applyFill="1" applyBorder="1" applyAlignment="1">
      <alignment horizontal="left" vertical="center" wrapText="1"/>
    </xf>
    <xf numFmtId="181" fontId="9" fillId="0" borderId="1" xfId="74" applyNumberFormat="1" applyFont="1" applyFill="1" applyBorder="1" applyAlignment="1">
      <alignment horizontal="center" vertical="center" wrapText="1"/>
    </xf>
    <xf numFmtId="0" fontId="1" fillId="0" borderId="48" xfId="34" applyFont="1" applyBorder="1" applyAlignment="1">
      <alignment horizontal="center" vertical="center"/>
    </xf>
    <xf numFmtId="180" fontId="1" fillId="2" borderId="48" xfId="74" applyNumberFormat="1" applyFont="1" applyFill="1" applyBorder="1" applyAlignment="1">
      <alignment horizontal="center" vertical="center" wrapText="1"/>
    </xf>
    <xf numFmtId="180" fontId="1" fillId="2" borderId="39" xfId="74" applyNumberFormat="1" applyFont="1" applyFill="1" applyBorder="1" applyAlignment="1">
      <alignment horizontal="center" vertical="center" wrapText="1"/>
    </xf>
    <xf numFmtId="0" fontId="1" fillId="2" borderId="21" xfId="34" applyFont="1" applyFill="1" applyBorder="1" applyAlignment="1">
      <alignment horizontal="left" vertical="center" wrapText="1"/>
    </xf>
    <xf numFmtId="0" fontId="9" fillId="2" borderId="68" xfId="0" applyFont="1" applyFill="1" applyBorder="1" applyAlignment="1">
      <alignment horizontal="center" vertical="center" wrapText="1"/>
    </xf>
    <xf numFmtId="0" fontId="13" fillId="0" borderId="0" xfId="0" applyFont="1">
      <alignment vertical="center"/>
    </xf>
    <xf numFmtId="180" fontId="1" fillId="4" borderId="1" xfId="107" applyNumberFormat="1" applyFont="1" applyFill="1" applyBorder="1" applyAlignment="1">
      <alignment wrapText="1"/>
    </xf>
    <xf numFmtId="0" fontId="1" fillId="0" borderId="30" xfId="34" applyFont="1" applyBorder="1" applyAlignment="1">
      <alignment horizontal="center" vertical="center" wrapText="1"/>
    </xf>
    <xf numFmtId="0" fontId="1" fillId="0" borderId="46" xfId="34" applyFont="1" applyBorder="1" applyAlignment="1">
      <alignment horizontal="center" vertical="center" wrapText="1"/>
    </xf>
    <xf numFmtId="0" fontId="1" fillId="0" borderId="24" xfId="34" applyFont="1" applyBorder="1" applyAlignment="1">
      <alignment horizontal="center" vertical="center" wrapText="1"/>
    </xf>
    <xf numFmtId="0" fontId="1" fillId="2" borderId="13" xfId="0" applyFont="1" applyFill="1" applyBorder="1" applyAlignment="1">
      <alignment horizontal="center" vertical="center" wrapText="1"/>
    </xf>
    <xf numFmtId="0" fontId="1" fillId="2" borderId="12" xfId="0" applyFont="1" applyFill="1" applyBorder="1" applyAlignment="1">
      <alignment horizontal="center" vertical="center" wrapText="1"/>
    </xf>
    <xf numFmtId="10" fontId="9" fillId="0" borderId="1" xfId="77" applyNumberFormat="1" applyFont="1" applyFill="1" applyBorder="1" applyAlignment="1">
      <alignment horizontal="right" vertical="center" wrapText="1"/>
    </xf>
    <xf numFmtId="10" fontId="5" fillId="4" borderId="13" xfId="77" applyNumberFormat="1" applyFont="1" applyFill="1" applyBorder="1" applyAlignment="1">
      <alignment vertical="center" wrapText="1"/>
    </xf>
    <xf numFmtId="179" fontId="5" fillId="2" borderId="12" xfId="0" applyNumberFormat="1" applyFont="1" applyFill="1" applyBorder="1" applyAlignment="1">
      <alignment vertical="center" wrapText="1"/>
    </xf>
    <xf numFmtId="180" fontId="1" fillId="2" borderId="64" xfId="74" applyNumberFormat="1" applyFont="1" applyFill="1" applyBorder="1" applyAlignment="1">
      <alignment horizontal="center" vertical="center" wrapText="1"/>
    </xf>
    <xf numFmtId="43" fontId="1" fillId="0" borderId="6" xfId="74" applyFont="1" applyFill="1" applyBorder="1" applyAlignment="1">
      <alignment horizontal="center" vertical="center" wrapText="1"/>
    </xf>
    <xf numFmtId="181" fontId="1" fillId="4" borderId="7" xfId="74" applyNumberFormat="1" applyFont="1" applyFill="1" applyBorder="1" applyAlignment="1">
      <alignment horizontal="center" vertical="center" wrapText="1"/>
    </xf>
    <xf numFmtId="3" fontId="16" fillId="2" borderId="4" xfId="0" applyNumberFormat="1" applyFont="1" applyFill="1" applyBorder="1" applyAlignment="1">
      <alignment horizontal="center" vertical="center" wrapText="1"/>
    </xf>
    <xf numFmtId="3" fontId="16" fillId="2" borderId="24" xfId="0" applyNumberFormat="1" applyFont="1" applyFill="1" applyBorder="1" applyAlignment="1">
      <alignment horizontal="center" vertical="center" wrapText="1"/>
    </xf>
    <xf numFmtId="10" fontId="9" fillId="4" borderId="1" xfId="77" applyNumberFormat="1" applyFont="1" applyFill="1" applyBorder="1" applyAlignment="1">
      <alignment wrapText="1"/>
    </xf>
    <xf numFmtId="10" fontId="9" fillId="4" borderId="17" xfId="77" applyNumberFormat="1" applyFont="1" applyFill="1" applyBorder="1" applyAlignment="1">
      <alignment wrapText="1"/>
    </xf>
    <xf numFmtId="0" fontId="1" fillId="0" borderId="5" xfId="34" applyFont="1" applyBorder="1" applyAlignment="1">
      <alignment horizontal="center" vertical="center" wrapText="1"/>
    </xf>
    <xf numFmtId="0" fontId="1" fillId="0" borderId="13" xfId="0" applyFont="1" applyBorder="1" applyAlignment="1">
      <alignment horizontal="center" vertical="center" wrapText="1"/>
    </xf>
    <xf numFmtId="0" fontId="1" fillId="0" borderId="16" xfId="34" applyFont="1" applyBorder="1" applyAlignment="1">
      <alignment horizontal="center" vertical="center" wrapText="1"/>
    </xf>
    <xf numFmtId="0" fontId="5" fillId="0" borderId="16" xfId="34" applyFont="1" applyBorder="1" applyAlignment="1">
      <alignment horizontal="center" vertical="center" wrapText="1"/>
    </xf>
    <xf numFmtId="0" fontId="5" fillId="6" borderId="7" xfId="0" applyFont="1" applyFill="1" applyBorder="1" applyAlignment="1">
      <alignment horizontal="center" vertical="center" wrapText="1"/>
    </xf>
    <xf numFmtId="10" fontId="5" fillId="4" borderId="8" xfId="0" applyNumberFormat="1" applyFont="1" applyFill="1" applyBorder="1" applyAlignment="1">
      <alignment vertical="center" wrapText="1"/>
    </xf>
    <xf numFmtId="43" fontId="1" fillId="0" borderId="36" xfId="74" applyFont="1" applyFill="1" applyBorder="1" applyAlignment="1">
      <alignment horizontal="center" vertical="center" wrapText="1"/>
    </xf>
    <xf numFmtId="3" fontId="16" fillId="2" borderId="5" xfId="0" applyNumberFormat="1" applyFont="1" applyFill="1" applyBorder="1" applyAlignment="1">
      <alignment horizontal="center" vertical="center" wrapText="1"/>
    </xf>
    <xf numFmtId="0" fontId="16" fillId="2" borderId="38" xfId="0" applyFont="1" applyFill="1" applyBorder="1" applyAlignment="1">
      <alignment horizontal="center" vertical="center" wrapText="1"/>
    </xf>
    <xf numFmtId="0" fontId="7" fillId="2" borderId="13" xfId="0" applyFont="1" applyFill="1" applyBorder="1" applyAlignment="1">
      <alignment horizontal="center" vertical="center" wrapText="1"/>
    </xf>
    <xf numFmtId="10" fontId="9" fillId="4" borderId="38" xfId="77" applyNumberFormat="1" applyFont="1" applyFill="1" applyBorder="1" applyAlignment="1">
      <alignment wrapText="1"/>
    </xf>
    <xf numFmtId="10" fontId="9" fillId="4" borderId="13" xfId="77" applyNumberFormat="1" applyFont="1" applyFill="1" applyBorder="1" applyAlignment="1">
      <alignment wrapText="1"/>
    </xf>
    <xf numFmtId="10" fontId="9" fillId="4" borderId="63" xfId="77" applyNumberFormat="1" applyFont="1" applyFill="1" applyBorder="1" applyAlignment="1">
      <alignment wrapText="1"/>
    </xf>
    <xf numFmtId="10" fontId="9" fillId="4" borderId="29" xfId="77" applyNumberFormat="1" applyFont="1" applyFill="1" applyBorder="1" applyAlignment="1">
      <alignment wrapText="1"/>
    </xf>
    <xf numFmtId="0" fontId="9" fillId="8" borderId="57" xfId="0" applyFont="1" applyFill="1" applyBorder="1" applyAlignment="1">
      <alignment horizontal="center" vertical="center" wrapText="1"/>
    </xf>
    <xf numFmtId="0" fontId="1" fillId="0" borderId="38" xfId="34" applyFont="1" applyBorder="1" applyAlignment="1">
      <alignment horizontal="center" vertical="center" wrapText="1"/>
    </xf>
    <xf numFmtId="181" fontId="9" fillId="0" borderId="38" xfId="74" applyNumberFormat="1" applyFont="1" applyFill="1" applyBorder="1" applyAlignment="1">
      <alignment horizontal="center" vertical="center" wrapText="1"/>
    </xf>
    <xf numFmtId="0" fontId="0" fillId="0" borderId="0" xfId="0" applyAlignment="1">
      <alignment horizontal="left" vertical="center"/>
    </xf>
    <xf numFmtId="0" fontId="17" fillId="0" borderId="0" xfId="0" applyFont="1" applyAlignment="1">
      <alignment horizontal="left" vertical="center"/>
    </xf>
    <xf numFmtId="0" fontId="5" fillId="9" borderId="0" xfId="0" applyFont="1" applyFill="1">
      <alignment vertical="center"/>
    </xf>
    <xf numFmtId="0" fontId="5" fillId="10" borderId="0" xfId="0" applyFont="1" applyFill="1">
      <alignment vertical="center"/>
    </xf>
    <xf numFmtId="0" fontId="5" fillId="11" borderId="0" xfId="0" applyFont="1" applyFill="1">
      <alignment vertical="center"/>
    </xf>
    <xf numFmtId="0" fontId="12" fillId="2" borderId="0" xfId="0" applyFont="1" applyFill="1">
      <alignment vertical="center"/>
    </xf>
    <xf numFmtId="0" fontId="1" fillId="2" borderId="0" xfId="99" applyFont="1" applyFill="1" applyAlignment="1">
      <alignment horizontal="centerContinuous"/>
    </xf>
    <xf numFmtId="183" fontId="7" fillId="2" borderId="0" xfId="0" applyNumberFormat="1" applyFont="1" applyFill="1" applyAlignment="1">
      <alignment horizontal="center" vertical="center"/>
    </xf>
    <xf numFmtId="0" fontId="1" fillId="2" borderId="0" xfId="0" applyFont="1" applyFill="1" applyAlignment="1">
      <alignment horizontal="right"/>
    </xf>
    <xf numFmtId="0" fontId="16" fillId="2" borderId="46" xfId="0" applyFont="1" applyFill="1" applyBorder="1" applyAlignment="1">
      <alignment horizontal="center" vertical="center"/>
    </xf>
    <xf numFmtId="3" fontId="16" fillId="2" borderId="47" xfId="0" applyNumberFormat="1" applyFont="1" applyFill="1" applyBorder="1" applyAlignment="1">
      <alignment horizontal="center" vertical="center"/>
    </xf>
    <xf numFmtId="0" fontId="16" fillId="2" borderId="52" xfId="0" applyFont="1" applyFill="1" applyBorder="1" applyAlignment="1">
      <alignment horizontal="center" vertical="center"/>
    </xf>
    <xf numFmtId="0" fontId="16" fillId="2" borderId="53" xfId="0" applyFont="1" applyFill="1" applyBorder="1" applyAlignment="1">
      <alignment horizontal="center" vertical="center"/>
    </xf>
    <xf numFmtId="180" fontId="1" fillId="2" borderId="53" xfId="0" applyNumberFormat="1" applyFont="1" applyFill="1" applyBorder="1" applyAlignment="1">
      <alignment vertical="center" wrapText="1"/>
    </xf>
    <xf numFmtId="180" fontId="1" fillId="2" borderId="53" xfId="0" applyNumberFormat="1" applyFont="1" applyFill="1" applyBorder="1" applyAlignment="1"/>
    <xf numFmtId="180" fontId="9" fillId="2" borderId="53" xfId="0" applyNumberFormat="1" applyFont="1" applyFill="1" applyBorder="1" applyAlignment="1"/>
    <xf numFmtId="184" fontId="1" fillId="2" borderId="51" xfId="0" applyNumberFormat="1" applyFont="1" applyFill="1" applyBorder="1" applyAlignment="1">
      <alignment vertical="center" wrapText="1"/>
    </xf>
    <xf numFmtId="180" fontId="1" fillId="2" borderId="51" xfId="0" applyNumberFormat="1" applyFont="1" applyFill="1" applyBorder="1" applyAlignment="1">
      <alignment vertical="center" wrapText="1"/>
    </xf>
    <xf numFmtId="180" fontId="9" fillId="2" borderId="51" xfId="0" applyNumberFormat="1" applyFont="1" applyFill="1" applyBorder="1" applyAlignment="1"/>
    <xf numFmtId="184" fontId="1" fillId="2" borderId="69" xfId="0" applyNumberFormat="1" applyFont="1" applyFill="1" applyBorder="1" applyAlignment="1">
      <alignment vertical="center" wrapText="1"/>
    </xf>
    <xf numFmtId="180" fontId="1" fillId="2" borderId="69" xfId="0" applyNumberFormat="1" applyFont="1" applyFill="1" applyBorder="1" applyAlignment="1">
      <alignment vertical="center" wrapText="1"/>
    </xf>
    <xf numFmtId="180" fontId="9" fillId="2" borderId="69" xfId="0" applyNumberFormat="1" applyFont="1" applyFill="1" applyBorder="1" applyAlignment="1"/>
    <xf numFmtId="3" fontId="9" fillId="2" borderId="0" xfId="0" applyNumberFormat="1" applyFont="1" applyFill="1" applyAlignment="1">
      <alignment horizontal="left" vertical="center"/>
    </xf>
    <xf numFmtId="43" fontId="9" fillId="2" borderId="0" xfId="0" applyNumberFormat="1" applyFont="1" applyFill="1" applyAlignment="1"/>
    <xf numFmtId="3" fontId="9" fillId="2" borderId="0" xfId="0" applyNumberFormat="1" applyFont="1" applyFill="1" applyAlignment="1">
      <alignment horizontal="left" vertical="center" wrapText="1"/>
    </xf>
    <xf numFmtId="0" fontId="18" fillId="12" borderId="70" xfId="0" applyFont="1" applyFill="1" applyBorder="1" applyAlignment="1"/>
    <xf numFmtId="0" fontId="18" fillId="2" borderId="70" xfId="0" applyFont="1" applyFill="1" applyBorder="1" applyAlignment="1">
      <alignment horizontal="center"/>
    </xf>
    <xf numFmtId="0" fontId="1" fillId="0" borderId="47" xfId="0" applyFont="1" applyBorder="1" applyAlignment="1">
      <alignment horizontal="center" vertical="center"/>
    </xf>
    <xf numFmtId="3" fontId="16" fillId="2" borderId="2" xfId="0" applyNumberFormat="1" applyFont="1" applyFill="1" applyBorder="1" applyAlignment="1">
      <alignment horizontal="center" vertical="center"/>
    </xf>
    <xf numFmtId="3" fontId="16" fillId="2" borderId="3" xfId="0" applyNumberFormat="1" applyFont="1" applyFill="1" applyBorder="1" applyAlignment="1">
      <alignment horizontal="center" vertical="center"/>
    </xf>
    <xf numFmtId="0" fontId="1" fillId="0" borderId="53" xfId="0" applyFont="1" applyBorder="1" applyAlignment="1">
      <alignment horizontal="center" vertical="center"/>
    </xf>
    <xf numFmtId="0" fontId="16" fillId="2" borderId="18" xfId="0" applyFont="1" applyFill="1" applyBorder="1" applyAlignment="1">
      <alignment horizontal="center" vertical="center"/>
    </xf>
    <xf numFmtId="0" fontId="16" fillId="2" borderId="17" xfId="0" applyFont="1" applyFill="1" applyBorder="1" applyAlignment="1">
      <alignment horizontal="center" vertical="center"/>
    </xf>
    <xf numFmtId="0" fontId="16" fillId="2" borderId="17" xfId="0" applyFont="1" applyFill="1" applyBorder="1" applyAlignment="1">
      <alignment horizontal="center" vertical="center" wrapText="1"/>
    </xf>
    <xf numFmtId="177" fontId="5" fillId="4" borderId="2" xfId="77" applyNumberFormat="1" applyFont="1" applyFill="1" applyBorder="1" applyAlignment="1"/>
    <xf numFmtId="177" fontId="5" fillId="4" borderId="3" xfId="77" applyNumberFormat="1" applyFont="1" applyFill="1" applyBorder="1" applyAlignment="1"/>
    <xf numFmtId="10" fontId="5" fillId="4" borderId="3" xfId="77" applyNumberFormat="1" applyFont="1" applyFill="1" applyBorder="1" applyAlignment="1"/>
    <xf numFmtId="3" fontId="1" fillId="0" borderId="52" xfId="0" applyNumberFormat="1" applyFont="1" applyBorder="1" applyAlignment="1">
      <alignment horizontal="left" vertical="center" wrapText="1"/>
    </xf>
    <xf numFmtId="177" fontId="1" fillId="2" borderId="12" xfId="65" applyNumberFormat="1" applyFont="1" applyFill="1" applyBorder="1" applyAlignment="1"/>
    <xf numFmtId="177" fontId="1" fillId="2" borderId="1" xfId="65" applyNumberFormat="1" applyFont="1" applyFill="1" applyBorder="1" applyAlignment="1"/>
    <xf numFmtId="10" fontId="9" fillId="4" borderId="1" xfId="77" applyNumberFormat="1" applyFont="1" applyFill="1" applyBorder="1" applyAlignment="1"/>
    <xf numFmtId="177" fontId="9" fillId="4" borderId="12" xfId="107" applyNumberFormat="1" applyFont="1" applyFill="1" applyBorder="1" applyAlignment="1"/>
    <xf numFmtId="177" fontId="9" fillId="4" borderId="1" xfId="107" applyNumberFormat="1" applyFont="1" applyFill="1" applyBorder="1" applyAlignment="1"/>
    <xf numFmtId="0" fontId="1" fillId="0" borderId="52" xfId="0" applyFont="1" applyBorder="1" applyAlignment="1">
      <alignment horizontal="left" wrapText="1" indent="1"/>
    </xf>
    <xf numFmtId="177" fontId="1" fillId="4" borderId="12" xfId="65" applyNumberFormat="1" applyFont="1" applyFill="1" applyBorder="1" applyAlignment="1"/>
    <xf numFmtId="177" fontId="1" fillId="4" borderId="1" xfId="65" applyNumberFormat="1" applyFont="1" applyFill="1" applyBorder="1" applyAlignment="1"/>
    <xf numFmtId="0" fontId="9" fillId="0" borderId="52" xfId="0" applyFont="1" applyBorder="1" applyAlignment="1">
      <alignment horizontal="left" wrapText="1" indent="2"/>
    </xf>
    <xf numFmtId="177" fontId="1" fillId="0" borderId="1" xfId="65" applyNumberFormat="1" applyFont="1" applyFill="1" applyBorder="1" applyAlignment="1"/>
    <xf numFmtId="0" fontId="9" fillId="0" borderId="52" xfId="0" applyFont="1" applyBorder="1" applyAlignment="1">
      <alignment horizontal="left" wrapText="1" indent="3"/>
    </xf>
    <xf numFmtId="0" fontId="1" fillId="0" borderId="52" xfId="0" applyFont="1" applyBorder="1" applyAlignment="1">
      <alignment horizontal="left" vertical="center" wrapText="1"/>
    </xf>
    <xf numFmtId="0" fontId="9" fillId="0" borderId="52" xfId="0" applyFont="1" applyBorder="1" applyAlignment="1">
      <alignment horizontal="left" vertical="center" wrapText="1" indent="1"/>
    </xf>
    <xf numFmtId="0" fontId="9" fillId="0" borderId="52" xfId="0" applyFont="1" applyBorder="1" applyAlignment="1">
      <alignment horizontal="left" vertical="center" wrapText="1" indent="3"/>
    </xf>
    <xf numFmtId="0" fontId="9" fillId="0" borderId="52" xfId="0" applyFont="1" applyBorder="1" applyAlignment="1">
      <alignment horizontal="left" wrapText="1" indent="1"/>
    </xf>
    <xf numFmtId="184" fontId="1" fillId="0" borderId="52" xfId="0" applyNumberFormat="1" applyFont="1" applyBorder="1" applyAlignment="1">
      <alignment vertical="center" wrapText="1"/>
    </xf>
    <xf numFmtId="177" fontId="1" fillId="4" borderId="12" xfId="107" applyNumberFormat="1" applyFont="1" applyFill="1" applyBorder="1" applyAlignment="1"/>
    <xf numFmtId="177" fontId="1" fillId="4" borderId="1" xfId="107" applyNumberFormat="1" applyFont="1" applyFill="1" applyBorder="1" applyAlignment="1"/>
    <xf numFmtId="3" fontId="1" fillId="0" borderId="52" xfId="0" applyNumberFormat="1" applyFont="1" applyBorder="1" applyAlignment="1">
      <alignment horizontal="left" vertical="center" wrapText="1" indent="1"/>
    </xf>
    <xf numFmtId="3" fontId="9" fillId="0" borderId="52" xfId="0" applyNumberFormat="1" applyFont="1" applyBorder="1" applyAlignment="1">
      <alignment horizontal="left" vertical="center" wrapText="1" indent="1"/>
    </xf>
    <xf numFmtId="3" fontId="9" fillId="0" borderId="52" xfId="0" applyNumberFormat="1" applyFont="1" applyBorder="1" applyAlignment="1">
      <alignment horizontal="left" vertical="center" wrapText="1" indent="3"/>
    </xf>
    <xf numFmtId="3" fontId="16" fillId="2" borderId="30" xfId="0" applyNumberFormat="1" applyFont="1" applyFill="1" applyBorder="1" applyAlignment="1">
      <alignment horizontal="center" vertical="center"/>
    </xf>
    <xf numFmtId="0" fontId="7" fillId="2" borderId="15" xfId="0" applyFont="1" applyFill="1" applyBorder="1" applyAlignment="1">
      <alignment horizontal="center" vertical="center"/>
    </xf>
    <xf numFmtId="0" fontId="16" fillId="2" borderId="29" xfId="0" applyFont="1" applyFill="1" applyBorder="1" applyAlignment="1">
      <alignment horizontal="center" vertical="center" wrapText="1"/>
    </xf>
    <xf numFmtId="3" fontId="16" fillId="2" borderId="35" xfId="0" applyNumberFormat="1" applyFont="1" applyFill="1" applyBorder="1" applyAlignment="1">
      <alignment horizontal="center" vertical="center"/>
    </xf>
    <xf numFmtId="3" fontId="16" fillId="2" borderId="17" xfId="0" applyNumberFormat="1" applyFont="1" applyFill="1" applyBorder="1" applyAlignment="1">
      <alignment horizontal="center" vertical="center"/>
    </xf>
    <xf numFmtId="177" fontId="9" fillId="0" borderId="3" xfId="77" applyNumberFormat="1" applyFont="1" applyFill="1" applyBorder="1" applyAlignment="1"/>
    <xf numFmtId="177" fontId="9" fillId="0" borderId="4" xfId="77" applyNumberFormat="1" applyFont="1" applyFill="1" applyBorder="1" applyAlignment="1"/>
    <xf numFmtId="177" fontId="1" fillId="0" borderId="38" xfId="65" applyNumberFormat="1" applyFont="1" applyFill="1" applyBorder="1" applyAlignment="1"/>
    <xf numFmtId="177" fontId="9" fillId="0" borderId="1" xfId="107" applyNumberFormat="1" applyFont="1" applyFill="1" applyBorder="1" applyAlignment="1"/>
    <xf numFmtId="177" fontId="9" fillId="0" borderId="38" xfId="107" applyNumberFormat="1" applyFont="1" applyFill="1" applyBorder="1" applyAlignment="1"/>
    <xf numFmtId="177" fontId="1" fillId="0" borderId="12" xfId="65" applyNumberFormat="1" applyFont="1" applyFill="1" applyBorder="1" applyAlignment="1"/>
    <xf numFmtId="177" fontId="1" fillId="0" borderId="1" xfId="107" applyNumberFormat="1" applyFont="1" applyFill="1" applyBorder="1" applyAlignment="1"/>
    <xf numFmtId="177" fontId="1" fillId="0" borderId="38" xfId="107" applyNumberFormat="1" applyFont="1" applyFill="1" applyBorder="1" applyAlignment="1"/>
    <xf numFmtId="0" fontId="7" fillId="2" borderId="30" xfId="0" applyFont="1" applyFill="1" applyBorder="1" applyAlignment="1">
      <alignment horizontal="center" vertical="center"/>
    </xf>
    <xf numFmtId="0" fontId="7" fillId="2" borderId="4" xfId="0" applyFont="1" applyFill="1" applyBorder="1" applyAlignment="1">
      <alignment horizontal="center" vertical="center"/>
    </xf>
    <xf numFmtId="3" fontId="16" fillId="2" borderId="29" xfId="0" applyNumberFormat="1" applyFont="1" applyFill="1" applyBorder="1" applyAlignment="1">
      <alignment horizontal="center" vertical="center" wrapText="1"/>
    </xf>
    <xf numFmtId="3" fontId="16" fillId="2" borderId="63" xfId="0" applyNumberFormat="1" applyFont="1" applyFill="1" applyBorder="1" applyAlignment="1">
      <alignment horizontal="center" vertical="center" wrapText="1"/>
    </xf>
    <xf numFmtId="10" fontId="5" fillId="4" borderId="4" xfId="77" applyNumberFormat="1" applyFont="1" applyFill="1" applyBorder="1" applyAlignment="1"/>
    <xf numFmtId="10" fontId="9" fillId="4" borderId="38" xfId="77" applyNumberFormat="1" applyFont="1" applyFill="1" applyBorder="1" applyAlignment="1"/>
    <xf numFmtId="0" fontId="1" fillId="2" borderId="3" xfId="0" applyFont="1" applyFill="1" applyBorder="1" applyAlignment="1">
      <alignment horizontal="center" vertical="center"/>
    </xf>
    <xf numFmtId="0" fontId="1" fillId="2" borderId="30" xfId="0" applyFont="1" applyFill="1" applyBorder="1" applyAlignment="1">
      <alignment horizontal="center" vertical="center"/>
    </xf>
    <xf numFmtId="3" fontId="16" fillId="2" borderId="18" xfId="0" applyNumberFormat="1" applyFont="1" applyFill="1" applyBorder="1" applyAlignment="1">
      <alignment horizontal="center" vertical="center"/>
    </xf>
    <xf numFmtId="10" fontId="5" fillId="4" borderId="30" xfId="77" applyNumberFormat="1" applyFont="1" applyFill="1" applyBorder="1" applyAlignment="1"/>
    <xf numFmtId="10" fontId="9" fillId="4" borderId="13" xfId="77" applyNumberFormat="1" applyFont="1" applyFill="1" applyBorder="1" applyAlignment="1"/>
    <xf numFmtId="3" fontId="9" fillId="0" borderId="52" xfId="0" applyNumberFormat="1" applyFont="1" applyBorder="1" applyAlignment="1">
      <alignment horizontal="left" vertical="center" wrapText="1" indent="2"/>
    </xf>
    <xf numFmtId="177" fontId="9" fillId="4" borderId="12" xfId="77" applyNumberFormat="1" applyFont="1" applyFill="1" applyBorder="1" applyAlignment="1"/>
    <xf numFmtId="177" fontId="9" fillId="4" borderId="1" xfId="77" applyNumberFormat="1" applyFont="1" applyFill="1" applyBorder="1" applyAlignment="1"/>
    <xf numFmtId="177" fontId="1" fillId="2" borderId="6" xfId="65" applyNumberFormat="1" applyFont="1" applyFill="1" applyBorder="1" applyAlignment="1"/>
    <xf numFmtId="177" fontId="1" fillId="2" borderId="7" xfId="65" applyNumberFormat="1" applyFont="1" applyFill="1" applyBorder="1" applyAlignment="1"/>
    <xf numFmtId="10" fontId="9" fillId="4" borderId="7" xfId="77" applyNumberFormat="1" applyFont="1" applyFill="1" applyBorder="1" applyAlignment="1"/>
    <xf numFmtId="0" fontId="1" fillId="0" borderId="46" xfId="0" applyFont="1" applyBorder="1" applyAlignment="1">
      <alignment horizontal="left" wrapText="1"/>
    </xf>
    <xf numFmtId="177" fontId="9" fillId="4" borderId="9" xfId="77" applyNumberFormat="1" applyFont="1" applyFill="1" applyBorder="1" applyAlignment="1"/>
    <xf numFmtId="177" fontId="9" fillId="4" borderId="10" xfId="77" applyNumberFormat="1" applyFont="1" applyFill="1" applyBorder="1" applyAlignment="1"/>
    <xf numFmtId="10" fontId="9" fillId="4" borderId="10" xfId="77" applyNumberFormat="1" applyFont="1" applyFill="1" applyBorder="1" applyAlignment="1"/>
    <xf numFmtId="0" fontId="1" fillId="0" borderId="48" xfId="0" applyFont="1" applyBorder="1" applyAlignment="1">
      <alignment horizontal="left" wrapText="1"/>
    </xf>
    <xf numFmtId="177" fontId="1" fillId="4" borderId="12" xfId="77" applyNumberFormat="1" applyFont="1" applyFill="1" applyBorder="1" applyAlignment="1"/>
    <xf numFmtId="177" fontId="1" fillId="4" borderId="1" xfId="77" applyNumberFormat="1" applyFont="1" applyFill="1" applyBorder="1" applyAlignment="1"/>
    <xf numFmtId="0" fontId="1" fillId="0" borderId="56" xfId="0" applyFont="1" applyBorder="1" applyAlignment="1">
      <alignment horizontal="left" wrapText="1"/>
    </xf>
    <xf numFmtId="180" fontId="13" fillId="0" borderId="6" xfId="65" applyNumberFormat="1" applyFont="1" applyFill="1" applyBorder="1" applyAlignment="1"/>
    <xf numFmtId="180" fontId="13" fillId="0" borderId="7" xfId="65" applyNumberFormat="1" applyFont="1" applyFill="1" applyBorder="1" applyAlignment="1"/>
    <xf numFmtId="180" fontId="13" fillId="6" borderId="7" xfId="65" applyNumberFormat="1" applyFont="1" applyFill="1" applyBorder="1" applyAlignment="1"/>
    <xf numFmtId="0" fontId="1" fillId="0" borderId="0" xfId="0" applyFont="1">
      <alignment vertical="center"/>
    </xf>
    <xf numFmtId="177" fontId="19" fillId="0" borderId="0" xfId="0" applyNumberFormat="1" applyFont="1">
      <alignment vertical="center"/>
    </xf>
    <xf numFmtId="0" fontId="7" fillId="2" borderId="70" xfId="0" applyFont="1" applyFill="1" applyBorder="1" applyAlignment="1">
      <alignment horizontal="center" vertical="center"/>
    </xf>
    <xf numFmtId="0" fontId="7" fillId="2" borderId="71" xfId="0" applyFont="1" applyFill="1" applyBorder="1" applyAlignment="1">
      <alignment horizontal="center" vertical="center"/>
    </xf>
    <xf numFmtId="0" fontId="7" fillId="2" borderId="47" xfId="0" applyFont="1" applyFill="1" applyBorder="1" applyAlignment="1">
      <alignment horizontal="center" vertical="center"/>
    </xf>
    <xf numFmtId="0" fontId="7" fillId="2" borderId="72" xfId="0" applyFont="1" applyFill="1" applyBorder="1" applyAlignment="1">
      <alignment horizontal="center" vertical="center"/>
    </xf>
    <xf numFmtId="0" fontId="7" fillId="2" borderId="14" xfId="0" applyFont="1" applyFill="1" applyBorder="1" applyAlignment="1">
      <alignment vertical="center" wrapText="1"/>
    </xf>
    <xf numFmtId="0" fontId="7" fillId="2" borderId="45" xfId="0" applyFont="1" applyFill="1" applyBorder="1" applyAlignment="1">
      <alignment vertical="center" wrapText="1"/>
    </xf>
    <xf numFmtId="3" fontId="16" fillId="2" borderId="54" xfId="0" applyNumberFormat="1" applyFont="1" applyFill="1" applyBorder="1" applyAlignment="1">
      <alignment horizontal="center" vertical="center"/>
    </xf>
    <xf numFmtId="0" fontId="7" fillId="2" borderId="2" xfId="0" applyFont="1" applyFill="1" applyBorder="1">
      <alignment vertical="center"/>
    </xf>
    <xf numFmtId="177" fontId="5" fillId="4" borderId="3" xfId="100" applyNumberFormat="1" applyFont="1" applyFill="1" applyBorder="1">
      <alignment vertical="center"/>
    </xf>
    <xf numFmtId="10" fontId="5" fillId="4" borderId="30" xfId="45" applyNumberFormat="1" applyFont="1" applyFill="1" applyBorder="1">
      <alignment vertical="center"/>
    </xf>
    <xf numFmtId="177" fontId="5" fillId="4" borderId="15" xfId="100" applyNumberFormat="1" applyFont="1" applyFill="1" applyBorder="1">
      <alignment vertical="center"/>
    </xf>
    <xf numFmtId="0" fontId="7" fillId="2" borderId="12" xfId="0" applyFont="1" applyFill="1" applyBorder="1">
      <alignment vertical="center"/>
    </xf>
    <xf numFmtId="177" fontId="5" fillId="4" borderId="1" xfId="0" applyNumberFormat="1" applyFont="1" applyFill="1" applyBorder="1">
      <alignment vertical="center"/>
    </xf>
    <xf numFmtId="10" fontId="5" fillId="4" borderId="13" xfId="45" applyNumberFormat="1" applyFont="1" applyFill="1" applyBorder="1">
      <alignment vertical="center"/>
    </xf>
    <xf numFmtId="177" fontId="5" fillId="4" borderId="16" xfId="0" applyNumberFormat="1" applyFont="1" applyFill="1" applyBorder="1">
      <alignment vertical="center"/>
    </xf>
    <xf numFmtId="0" fontId="1" fillId="0" borderId="12" xfId="0" applyFont="1" applyBorder="1">
      <alignment vertical="center"/>
    </xf>
    <xf numFmtId="177" fontId="9" fillId="4" borderId="1" xfId="0" applyNumberFormat="1" applyFont="1" applyFill="1" applyBorder="1">
      <alignment vertical="center"/>
    </xf>
    <xf numFmtId="183" fontId="1" fillId="0" borderId="53" xfId="0" applyNumberFormat="1" applyFont="1" applyBorder="1" applyAlignment="1">
      <alignment vertical="center" wrapText="1"/>
    </xf>
    <xf numFmtId="177" fontId="12" fillId="0" borderId="1" xfId="0" applyNumberFormat="1" applyFont="1" applyBorder="1">
      <alignment vertical="center"/>
    </xf>
    <xf numFmtId="177" fontId="12" fillId="0" borderId="16" xfId="0" applyNumberFormat="1" applyFont="1" applyBorder="1">
      <alignment vertical="center"/>
    </xf>
    <xf numFmtId="177" fontId="9" fillId="4" borderId="16" xfId="0" applyNumberFormat="1" applyFont="1" applyFill="1" applyBorder="1">
      <alignment vertical="center"/>
    </xf>
    <xf numFmtId="0" fontId="1" fillId="0" borderId="12" xfId="0" applyFont="1" applyBorder="1" applyAlignment="1">
      <alignment vertical="center" wrapText="1"/>
    </xf>
    <xf numFmtId="10" fontId="9" fillId="4" borderId="13" xfId="45" applyNumberFormat="1" applyFont="1" applyFill="1" applyBorder="1">
      <alignment vertical="center"/>
    </xf>
    <xf numFmtId="177" fontId="9" fillId="0" borderId="1" xfId="77" applyNumberFormat="1" applyFont="1" applyFill="1" applyBorder="1" applyAlignment="1"/>
    <xf numFmtId="177" fontId="9" fillId="0" borderId="38" xfId="77" applyNumberFormat="1" applyFont="1" applyFill="1" applyBorder="1" applyAlignment="1"/>
    <xf numFmtId="177" fontId="1" fillId="0" borderId="7" xfId="65" applyNumberFormat="1" applyFont="1" applyFill="1" applyBorder="1" applyAlignment="1"/>
    <xf numFmtId="177" fontId="1" fillId="0" borderId="73" xfId="65" applyNumberFormat="1" applyFont="1" applyFill="1" applyBorder="1" applyAlignment="1"/>
    <xf numFmtId="177" fontId="1" fillId="2" borderId="18" xfId="65" applyNumberFormat="1" applyFont="1" applyFill="1" applyBorder="1" applyAlignment="1"/>
    <xf numFmtId="177" fontId="1" fillId="2" borderId="17" xfId="65" applyNumberFormat="1" applyFont="1" applyFill="1" applyBorder="1" applyAlignment="1"/>
    <xf numFmtId="177" fontId="9" fillId="0" borderId="10" xfId="77" applyNumberFormat="1" applyFont="1" applyFill="1" applyBorder="1" applyAlignment="1"/>
    <xf numFmtId="177" fontId="9" fillId="0" borderId="74" xfId="77" applyNumberFormat="1" applyFont="1" applyFill="1" applyBorder="1" applyAlignment="1"/>
    <xf numFmtId="177" fontId="9" fillId="4" borderId="2" xfId="77" applyNumberFormat="1" applyFont="1" applyFill="1" applyBorder="1" applyAlignment="1"/>
    <xf numFmtId="177" fontId="9" fillId="4" borderId="3" xfId="77" applyNumberFormat="1" applyFont="1" applyFill="1" applyBorder="1" applyAlignment="1"/>
    <xf numFmtId="177" fontId="1" fillId="0" borderId="1" xfId="77" applyNumberFormat="1" applyFont="1" applyFill="1" applyBorder="1" applyAlignment="1"/>
    <xf numFmtId="177" fontId="1" fillId="0" borderId="38" xfId="77" applyNumberFormat="1" applyFont="1" applyFill="1" applyBorder="1" applyAlignment="1"/>
    <xf numFmtId="177" fontId="1" fillId="4" borderId="6" xfId="77" applyNumberFormat="1" applyFont="1" applyFill="1" applyBorder="1" applyAlignment="1"/>
    <xf numFmtId="177" fontId="1" fillId="4" borderId="7" xfId="77" applyNumberFormat="1" applyFont="1" applyFill="1" applyBorder="1" applyAlignment="1"/>
    <xf numFmtId="180" fontId="13" fillId="6" borderId="73" xfId="65" applyNumberFormat="1" applyFont="1" applyFill="1" applyBorder="1" applyAlignment="1"/>
    <xf numFmtId="180" fontId="13" fillId="0" borderId="61" xfId="65" applyNumberFormat="1" applyFont="1" applyFill="1" applyBorder="1" applyAlignment="1"/>
    <xf numFmtId="180" fontId="13" fillId="0" borderId="25" xfId="65" applyNumberFormat="1" applyFont="1" applyFill="1" applyBorder="1" applyAlignment="1"/>
    <xf numFmtId="0" fontId="1" fillId="2" borderId="47" xfId="0" applyFont="1" applyFill="1" applyBorder="1" applyAlignment="1">
      <alignment horizontal="center" vertical="center"/>
    </xf>
    <xf numFmtId="177" fontId="5" fillId="4" borderId="30" xfId="100" applyNumberFormat="1" applyFont="1" applyFill="1" applyBorder="1">
      <alignment vertical="center"/>
    </xf>
    <xf numFmtId="177" fontId="5" fillId="4" borderId="13" xfId="0" applyNumberFormat="1" applyFont="1" applyFill="1" applyBorder="1">
      <alignment vertical="center"/>
    </xf>
    <xf numFmtId="177" fontId="12" fillId="0" borderId="13" xfId="0" applyNumberFormat="1" applyFont="1" applyBorder="1">
      <alignment vertical="center"/>
    </xf>
    <xf numFmtId="177" fontId="9" fillId="4" borderId="13" xfId="0" applyNumberFormat="1" applyFont="1" applyFill="1" applyBorder="1">
      <alignment vertical="center"/>
    </xf>
    <xf numFmtId="10" fontId="9" fillId="4" borderId="63" xfId="77" applyNumberFormat="1" applyFont="1" applyFill="1" applyBorder="1" applyAlignment="1"/>
    <xf numFmtId="10" fontId="9" fillId="4" borderId="73" xfId="77" applyNumberFormat="1" applyFont="1" applyFill="1" applyBorder="1" applyAlignment="1"/>
    <xf numFmtId="10" fontId="9" fillId="4" borderId="4" xfId="77" applyNumberFormat="1" applyFont="1" applyFill="1" applyBorder="1" applyAlignment="1"/>
    <xf numFmtId="10" fontId="9" fillId="4" borderId="74" xfId="77" applyNumberFormat="1" applyFont="1" applyFill="1" applyBorder="1" applyAlignment="1"/>
    <xf numFmtId="180" fontId="13" fillId="6" borderId="62" xfId="65" applyNumberFormat="1" applyFont="1" applyFill="1" applyBorder="1" applyAlignment="1"/>
    <xf numFmtId="180" fontId="13" fillId="2" borderId="61" xfId="65" applyNumberFormat="1" applyFont="1" applyFill="1" applyBorder="1" applyAlignment="1"/>
    <xf numFmtId="180" fontId="13" fillId="2" borderId="25" xfId="65" applyNumberFormat="1" applyFont="1" applyFill="1" applyBorder="1" applyAlignment="1"/>
    <xf numFmtId="10" fontId="9" fillId="4" borderId="8" xfId="77" applyNumberFormat="1" applyFont="1" applyFill="1" applyBorder="1" applyAlignment="1"/>
    <xf numFmtId="10" fontId="9" fillId="4" borderId="30" xfId="77" applyNumberFormat="1" applyFont="1" applyFill="1" applyBorder="1" applyAlignment="1"/>
    <xf numFmtId="180" fontId="13" fillId="6" borderId="21" xfId="65" applyNumberFormat="1" applyFont="1" applyFill="1" applyBorder="1" applyAlignment="1"/>
    <xf numFmtId="180" fontId="13" fillId="6" borderId="22" xfId="65" applyNumberFormat="1" applyFont="1" applyFill="1" applyBorder="1" applyAlignment="1"/>
    <xf numFmtId="180" fontId="13" fillId="6" borderId="31" xfId="65" applyNumberFormat="1" applyFont="1" applyFill="1" applyBorder="1" applyAlignment="1"/>
    <xf numFmtId="10" fontId="5" fillId="4" borderId="11" xfId="45" applyNumberFormat="1" applyFont="1" applyFill="1" applyBorder="1">
      <alignment vertical="center"/>
    </xf>
    <xf numFmtId="0" fontId="7" fillId="2" borderId="6" xfId="0" applyFont="1" applyFill="1" applyBorder="1">
      <alignment vertical="center"/>
    </xf>
    <xf numFmtId="177" fontId="5" fillId="4" borderId="7" xfId="0" applyNumberFormat="1" applyFont="1" applyFill="1" applyBorder="1">
      <alignment vertical="center"/>
    </xf>
    <xf numFmtId="10" fontId="5" fillId="4" borderId="8" xfId="45" applyNumberFormat="1" applyFont="1" applyFill="1" applyBorder="1">
      <alignment vertical="center"/>
    </xf>
    <xf numFmtId="177" fontId="5" fillId="4" borderId="36" xfId="0" applyNumberFormat="1" applyFont="1" applyFill="1" applyBorder="1">
      <alignment vertical="center"/>
    </xf>
    <xf numFmtId="0" fontId="7" fillId="2" borderId="55" xfId="0" applyFont="1" applyFill="1" applyBorder="1">
      <alignment vertical="center"/>
    </xf>
    <xf numFmtId="177" fontId="5" fillId="4" borderId="14" xfId="0" applyNumberFormat="1" applyFont="1" applyFill="1" applyBorder="1">
      <alignment vertical="center"/>
    </xf>
    <xf numFmtId="10" fontId="5" fillId="4" borderId="45" xfId="45" applyNumberFormat="1" applyFont="1" applyFill="1" applyBorder="1">
      <alignment vertical="center"/>
    </xf>
    <xf numFmtId="0" fontId="1" fillId="2" borderId="56" xfId="0" applyFont="1" applyFill="1" applyBorder="1">
      <alignment vertical="center"/>
    </xf>
    <xf numFmtId="177" fontId="12" fillId="2" borderId="73" xfId="0" applyNumberFormat="1" applyFont="1" applyFill="1" applyBorder="1" applyAlignment="1">
      <alignment horizontal="center" vertical="center"/>
    </xf>
    <xf numFmtId="177" fontId="12" fillId="2" borderId="39" xfId="0" applyNumberFormat="1" applyFont="1" applyFill="1" applyBorder="1" applyAlignment="1">
      <alignment horizontal="center" vertical="center"/>
    </xf>
    <xf numFmtId="177" fontId="12" fillId="2" borderId="0" xfId="0" applyNumberFormat="1" applyFont="1" applyFill="1" applyAlignment="1">
      <alignment horizontal="center" vertical="center"/>
    </xf>
    <xf numFmtId="0" fontId="9" fillId="2" borderId="0" xfId="0" applyFont="1" applyFill="1" applyAlignment="1">
      <alignment horizontal="left" vertical="top"/>
    </xf>
    <xf numFmtId="43" fontId="1" fillId="2" borderId="0" xfId="0" applyNumberFormat="1" applyFont="1" applyFill="1" applyAlignment="1">
      <alignment vertical="top"/>
    </xf>
    <xf numFmtId="10" fontId="1" fillId="2" borderId="0" xfId="77" applyNumberFormat="1" applyFont="1" applyFill="1" applyBorder="1" applyAlignment="1">
      <alignment vertical="top"/>
    </xf>
    <xf numFmtId="0" fontId="1" fillId="2" borderId="0" xfId="0" applyFont="1" applyFill="1" applyAlignment="1">
      <alignment horizontal="left" vertical="center"/>
    </xf>
    <xf numFmtId="0" fontId="7" fillId="2" borderId="0" xfId="0" applyFont="1" applyFill="1" applyAlignment="1">
      <alignment horizontal="left" vertical="center"/>
    </xf>
    <xf numFmtId="0" fontId="16" fillId="0" borderId="14" xfId="0" applyFont="1" applyBorder="1" applyAlignment="1">
      <alignment horizontal="center" vertical="center"/>
    </xf>
    <xf numFmtId="0" fontId="7" fillId="0" borderId="4" xfId="0" applyFont="1" applyBorder="1" applyAlignment="1">
      <alignment horizontal="center" vertical="center"/>
    </xf>
    <xf numFmtId="0" fontId="7" fillId="0" borderId="24" xfId="0" applyFont="1" applyBorder="1" applyAlignment="1">
      <alignment horizontal="center" vertical="center"/>
    </xf>
    <xf numFmtId="0" fontId="16" fillId="0" borderId="9" xfId="0" applyFont="1" applyBorder="1" applyAlignment="1">
      <alignment horizontal="center" vertical="center"/>
    </xf>
    <xf numFmtId="0" fontId="7" fillId="0" borderId="1" xfId="0" applyFont="1" applyBorder="1" applyAlignment="1">
      <alignment horizontal="center" vertical="center"/>
    </xf>
    <xf numFmtId="0" fontId="1" fillId="0" borderId="12" xfId="0" applyFont="1" applyBorder="1" applyAlignment="1">
      <alignment horizontal="center" wrapText="1"/>
    </xf>
    <xf numFmtId="181" fontId="1" fillId="4" borderId="1" xfId="74" applyNumberFormat="1" applyFont="1" applyFill="1" applyBorder="1" applyAlignment="1"/>
    <xf numFmtId="0" fontId="1" fillId="0" borderId="12" xfId="0" applyFont="1" applyBorder="1" applyAlignment="1">
      <alignment horizontal="left" wrapText="1" indent="1"/>
    </xf>
    <xf numFmtId="181" fontId="9" fillId="0" borderId="1" xfId="74" applyNumberFormat="1" applyFont="1" applyFill="1" applyBorder="1" applyAlignment="1"/>
    <xf numFmtId="0" fontId="1" fillId="0" borderId="12" xfId="0" applyFont="1" applyBorder="1" applyAlignment="1">
      <alignment horizontal="left" vertical="center" wrapText="1" indent="1"/>
    </xf>
    <xf numFmtId="181" fontId="9" fillId="0" borderId="1" xfId="74" applyNumberFormat="1" applyFont="1" applyFill="1" applyBorder="1" applyAlignment="1">
      <alignment vertical="center"/>
    </xf>
    <xf numFmtId="0" fontId="1" fillId="0" borderId="18" xfId="0" applyFont="1" applyBorder="1" applyAlignment="1">
      <alignment horizontal="left" vertical="center" wrapText="1" indent="1"/>
    </xf>
    <xf numFmtId="181" fontId="9" fillId="0" borderId="17" xfId="74" applyNumberFormat="1" applyFont="1" applyFill="1" applyBorder="1" applyAlignment="1">
      <alignment vertical="center"/>
    </xf>
    <xf numFmtId="0" fontId="1" fillId="0" borderId="18" xfId="0" applyFont="1" applyBorder="1" applyAlignment="1">
      <alignment horizontal="left" vertical="center" wrapText="1"/>
    </xf>
    <xf numFmtId="181" fontId="9" fillId="4" borderId="17" xfId="74" applyNumberFormat="1" applyFont="1" applyFill="1" applyBorder="1" applyAlignment="1">
      <alignment vertical="center"/>
    </xf>
    <xf numFmtId="0" fontId="1" fillId="0" borderId="6" xfId="0" applyFont="1" applyBorder="1" applyAlignment="1">
      <alignment horizontal="left" vertical="center" wrapText="1"/>
    </xf>
    <xf numFmtId="181" fontId="9" fillId="0" borderId="7" xfId="74" applyNumberFormat="1" applyFont="1" applyFill="1" applyBorder="1" applyAlignment="1">
      <alignment horizontal="center" vertical="center"/>
    </xf>
    <xf numFmtId="0" fontId="1" fillId="0" borderId="0" xfId="0" applyFont="1" applyAlignment="1">
      <alignment horizontal="left" vertical="center" wrapText="1"/>
    </xf>
    <xf numFmtId="181" fontId="9" fillId="0" borderId="0" xfId="74" applyNumberFormat="1" applyFont="1" applyFill="1" applyAlignment="1">
      <alignment horizontal="center" vertical="center"/>
    </xf>
    <xf numFmtId="181" fontId="9" fillId="0" borderId="0" xfId="74" applyNumberFormat="1" applyFont="1" applyFill="1" applyBorder="1" applyAlignment="1">
      <alignment horizontal="center" vertical="center"/>
    </xf>
    <xf numFmtId="0" fontId="1" fillId="2" borderId="0" xfId="0" applyFont="1" applyFill="1" applyAlignment="1">
      <alignment horizontal="center" vertical="center" wrapText="1"/>
    </xf>
    <xf numFmtId="0" fontId="5" fillId="2" borderId="21" xfId="0" applyFont="1" applyFill="1" applyBorder="1">
      <alignment vertical="center"/>
    </xf>
    <xf numFmtId="0" fontId="1" fillId="2" borderId="22"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7" fillId="2" borderId="2" xfId="0" applyFont="1" applyFill="1" applyBorder="1" applyAlignment="1">
      <alignment horizontal="center" vertical="center"/>
    </xf>
    <xf numFmtId="180" fontId="5" fillId="2" borderId="3" xfId="0" applyNumberFormat="1" applyFont="1" applyFill="1" applyBorder="1">
      <alignment vertical="center"/>
    </xf>
    <xf numFmtId="180" fontId="5" fillId="2" borderId="30" xfId="0" applyNumberFormat="1" applyFont="1" applyFill="1" applyBorder="1">
      <alignment vertical="center"/>
    </xf>
    <xf numFmtId="0" fontId="7" fillId="2" borderId="69" xfId="0" applyFont="1" applyFill="1" applyBorder="1" applyAlignment="1">
      <alignment horizontal="center" vertical="center"/>
    </xf>
    <xf numFmtId="180" fontId="5" fillId="2" borderId="7" xfId="0" applyNumberFormat="1" applyFont="1" applyFill="1" applyBorder="1">
      <alignment vertical="center"/>
    </xf>
    <xf numFmtId="180" fontId="5" fillId="2" borderId="8" xfId="0" applyNumberFormat="1" applyFont="1" applyFill="1" applyBorder="1">
      <alignment vertical="center"/>
    </xf>
    <xf numFmtId="0" fontId="1" fillId="2" borderId="70" xfId="0" applyFont="1" applyFill="1" applyBorder="1" applyAlignment="1">
      <alignment horizontal="center" vertical="center"/>
    </xf>
    <xf numFmtId="180" fontId="9" fillId="2" borderId="3" xfId="0" applyNumberFormat="1" applyFont="1" applyFill="1" applyBorder="1">
      <alignment vertical="center"/>
    </xf>
    <xf numFmtId="180" fontId="9" fillId="2" borderId="30" xfId="0" applyNumberFormat="1" applyFont="1" applyFill="1" applyBorder="1">
      <alignment vertical="center"/>
    </xf>
    <xf numFmtId="0" fontId="1" fillId="2" borderId="69" xfId="0" applyFont="1" applyFill="1" applyBorder="1" applyAlignment="1">
      <alignment horizontal="center" vertical="center"/>
    </xf>
    <xf numFmtId="180" fontId="9" fillId="2" borderId="7" xfId="0" applyNumberFormat="1" applyFont="1" applyFill="1" applyBorder="1">
      <alignment vertical="center"/>
    </xf>
    <xf numFmtId="180" fontId="9" fillId="2" borderId="8" xfId="0" applyNumberFormat="1" applyFont="1" applyFill="1" applyBorder="1">
      <alignment vertical="center"/>
    </xf>
    <xf numFmtId="0" fontId="1" fillId="2" borderId="72" xfId="0" applyFont="1" applyFill="1" applyBorder="1" applyAlignment="1">
      <alignment horizontal="center" vertical="center"/>
    </xf>
    <xf numFmtId="180" fontId="9" fillId="2" borderId="10" xfId="0" applyNumberFormat="1" applyFont="1" applyFill="1" applyBorder="1">
      <alignment vertical="center"/>
    </xf>
    <xf numFmtId="180" fontId="9" fillId="2" borderId="11" xfId="0" applyNumberFormat="1" applyFont="1" applyFill="1" applyBorder="1">
      <alignment vertical="center"/>
    </xf>
    <xf numFmtId="0" fontId="5" fillId="2" borderId="2"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3" xfId="0" applyFont="1" applyFill="1" applyBorder="1" applyAlignment="1">
      <alignment horizontal="center" vertical="center"/>
    </xf>
    <xf numFmtId="43" fontId="5" fillId="2" borderId="7" xfId="74" applyFont="1" applyFill="1" applyBorder="1">
      <alignment vertical="center"/>
    </xf>
    <xf numFmtId="180" fontId="5" fillId="4" borderId="8" xfId="74" applyNumberFormat="1" applyFont="1" applyFill="1" applyBorder="1">
      <alignment vertical="center"/>
    </xf>
    <xf numFmtId="176" fontId="5" fillId="6" borderId="8" xfId="0" applyNumberFormat="1" applyFont="1" applyFill="1" applyBorder="1">
      <alignment vertical="center"/>
    </xf>
    <xf numFmtId="176" fontId="5" fillId="6" borderId="72" xfId="0" applyNumberFormat="1" applyFont="1" applyFill="1" applyBorder="1">
      <alignment vertical="center"/>
    </xf>
    <xf numFmtId="177" fontId="12" fillId="2" borderId="64" xfId="0" applyNumberFormat="1" applyFont="1" applyFill="1" applyBorder="1" applyAlignment="1">
      <alignment horizontal="center" vertical="center"/>
    </xf>
    <xf numFmtId="181" fontId="7" fillId="4" borderId="1" xfId="74" applyNumberFormat="1" applyFont="1" applyFill="1" applyBorder="1">
      <alignment vertical="center"/>
    </xf>
    <xf numFmtId="181" fontId="5" fillId="0" borderId="17" xfId="74" applyNumberFormat="1" applyFont="1" applyFill="1" applyBorder="1">
      <alignment vertical="center"/>
    </xf>
    <xf numFmtId="0" fontId="7" fillId="0" borderId="5" xfId="0" applyFont="1" applyBorder="1" applyAlignment="1">
      <alignment horizontal="center" vertical="center"/>
    </xf>
    <xf numFmtId="0" fontId="7" fillId="2" borderId="1" xfId="0" applyFont="1" applyFill="1" applyBorder="1" applyAlignment="1">
      <alignment horizontal="center" vertical="center"/>
    </xf>
    <xf numFmtId="0" fontId="7" fillId="0" borderId="13" xfId="0" applyFont="1" applyBorder="1" applyAlignment="1">
      <alignment horizontal="center" vertical="center"/>
    </xf>
    <xf numFmtId="181" fontId="7" fillId="4" borderId="13" xfId="74" applyNumberFormat="1" applyFont="1" applyFill="1" applyBorder="1">
      <alignment vertical="center"/>
    </xf>
    <xf numFmtId="181" fontId="7" fillId="4" borderId="66" xfId="74" applyNumberFormat="1" applyFont="1" applyFill="1" applyBorder="1">
      <alignment vertical="center"/>
    </xf>
    <xf numFmtId="181" fontId="7" fillId="0" borderId="0" xfId="74" applyNumberFormat="1" applyFont="1" applyFill="1">
      <alignment vertical="center"/>
    </xf>
    <xf numFmtId="0" fontId="7" fillId="2" borderId="12" xfId="0" applyFont="1" applyFill="1" applyBorder="1" applyAlignment="1">
      <alignment horizontal="center" vertical="center"/>
    </xf>
    <xf numFmtId="180" fontId="5" fillId="2" borderId="1" xfId="0" applyNumberFormat="1" applyFont="1" applyFill="1" applyBorder="1">
      <alignment vertical="center"/>
    </xf>
    <xf numFmtId="180" fontId="5" fillId="4" borderId="1" xfId="0" applyNumberFormat="1" applyFont="1" applyFill="1" applyBorder="1">
      <alignment vertical="center"/>
    </xf>
    <xf numFmtId="0" fontId="7" fillId="2" borderId="18" xfId="0" applyFont="1" applyFill="1" applyBorder="1" applyAlignment="1">
      <alignment horizontal="center" vertical="center"/>
    </xf>
    <xf numFmtId="10" fontId="5" fillId="4" borderId="17" xfId="77" applyNumberFormat="1" applyFont="1" applyFill="1" applyBorder="1" applyAlignment="1">
      <alignment horizontal="center" vertical="center"/>
    </xf>
    <xf numFmtId="0" fontId="1" fillId="2" borderId="6" xfId="0" applyFont="1" applyFill="1" applyBorder="1">
      <alignment vertical="center"/>
    </xf>
    <xf numFmtId="0" fontId="5" fillId="2" borderId="7" xfId="0" applyFont="1" applyFill="1" applyBorder="1" applyAlignment="1">
      <alignment horizontal="center" vertical="center"/>
    </xf>
    <xf numFmtId="180" fontId="5" fillId="2" borderId="13" xfId="0" applyNumberFormat="1" applyFont="1" applyFill="1" applyBorder="1">
      <alignment vertical="center"/>
    </xf>
    <xf numFmtId="10" fontId="5" fillId="4" borderId="29" xfId="77" applyNumberFormat="1" applyFont="1" applyFill="1" applyBorder="1" applyAlignment="1">
      <alignment horizontal="center" vertical="center"/>
    </xf>
    <xf numFmtId="0" fontId="5" fillId="2" borderId="8" xfId="0" applyFont="1" applyFill="1" applyBorder="1" applyAlignment="1">
      <alignment horizontal="center" vertical="center"/>
    </xf>
    <xf numFmtId="0" fontId="6" fillId="0" borderId="0" xfId="0" applyFont="1" applyAlignment="1">
      <alignment horizontal="centerContinuous" vertical="center"/>
    </xf>
    <xf numFmtId="0" fontId="5" fillId="0" borderId="0" xfId="0" applyFont="1" applyAlignment="1">
      <alignment horizontal="centerContinuous" vertical="center"/>
    </xf>
    <xf numFmtId="0" fontId="20" fillId="13" borderId="38" xfId="0" applyFont="1" applyFill="1" applyBorder="1" applyAlignment="1">
      <alignment horizontal="center" vertical="center"/>
    </xf>
    <xf numFmtId="0" fontId="20" fillId="13" borderId="37" xfId="0" applyFont="1" applyFill="1" applyBorder="1" applyAlignment="1">
      <alignment horizontal="center" vertical="center"/>
    </xf>
    <xf numFmtId="0" fontId="20" fillId="13" borderId="16" xfId="0" applyFont="1" applyFill="1" applyBorder="1" applyAlignment="1">
      <alignment horizontal="center" vertical="center"/>
    </xf>
    <xf numFmtId="0" fontId="20" fillId="13" borderId="1" xfId="0" applyFont="1" applyFill="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left" vertical="center"/>
    </xf>
    <xf numFmtId="0" fontId="9" fillId="2" borderId="1" xfId="99" applyFont="1" applyFill="1" applyBorder="1"/>
    <xf numFmtId="0" fontId="9" fillId="0" borderId="1" xfId="99" applyFont="1" applyBorder="1"/>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9" fillId="0" borderId="10" xfId="0" applyFont="1" applyBorder="1" applyAlignment="1">
      <alignment horizontal="center" vertical="center" wrapText="1"/>
    </xf>
    <xf numFmtId="0" fontId="9" fillId="0" borderId="1" xfId="0" applyFont="1" applyBorder="1" applyAlignment="1">
      <alignment horizontal="left" vertical="center" wrapText="1"/>
    </xf>
    <xf numFmtId="0" fontId="5" fillId="0" borderId="60" xfId="0" applyFont="1" applyBorder="1">
      <alignment vertical="center"/>
    </xf>
    <xf numFmtId="0" fontId="21" fillId="2" borderId="0" xfId="0" applyFont="1" applyFill="1">
      <alignment vertical="center"/>
    </xf>
    <xf numFmtId="0" fontId="6" fillId="2" borderId="0" xfId="0" applyFont="1" applyFill="1" applyAlignment="1">
      <alignment horizontal="centerContinuous" vertical="center"/>
    </xf>
    <xf numFmtId="0" fontId="21" fillId="2" borderId="0" xfId="0" applyFont="1" applyFill="1" applyAlignment="1">
      <alignment horizontal="centerContinuous" vertical="center"/>
    </xf>
    <xf numFmtId="0" fontId="5" fillId="2" borderId="1" xfId="0" applyFont="1" applyFill="1" applyBorder="1" applyAlignment="1">
      <alignment horizontal="center"/>
    </xf>
    <xf numFmtId="0" fontId="5" fillId="2" borderId="1" xfId="0" applyFont="1" applyFill="1" applyBorder="1" applyAlignment="1">
      <alignment horizontal="center" vertical="center" wrapText="1"/>
    </xf>
    <xf numFmtId="0" fontId="5" fillId="0" borderId="1" xfId="59" applyFont="1" applyBorder="1" applyAlignment="1" applyProtection="1">
      <alignment vertical="center"/>
    </xf>
    <xf numFmtId="183" fontId="5" fillId="4" borderId="1" xfId="0" applyNumberFormat="1" applyFont="1" applyFill="1" applyBorder="1">
      <alignment vertical="center"/>
    </xf>
    <xf numFmtId="0" fontId="5" fillId="2" borderId="0" xfId="0" applyFont="1" applyFill="1" applyAlignment="1">
      <alignment horizontal="left" vertical="center" indent="4"/>
    </xf>
    <xf numFmtId="9" fontId="7" fillId="6" borderId="1" xfId="5" applyNumberFormat="1" applyFont="1" applyFill="1" applyBorder="1" applyAlignment="1">
      <alignment horizontal="center" vertical="center"/>
    </xf>
    <xf numFmtId="0" fontId="22" fillId="2" borderId="0" xfId="0" applyFont="1" applyFill="1">
      <alignment vertical="center"/>
    </xf>
    <xf numFmtId="0" fontId="23" fillId="2" borderId="0" xfId="0" applyFont="1" applyFill="1">
      <alignment vertical="center"/>
    </xf>
    <xf numFmtId="0" fontId="23" fillId="2" borderId="0" xfId="0" applyFont="1" applyFill="1" applyAlignment="1">
      <alignment horizontal="left" vertical="center"/>
    </xf>
    <xf numFmtId="0" fontId="23" fillId="2" borderId="0" xfId="0" applyFont="1" applyFill="1" applyAlignment="1">
      <alignment horizontal="center" vertical="center"/>
    </xf>
    <xf numFmtId="0" fontId="8" fillId="2" borderId="0" xfId="5" applyFont="1" applyFill="1" applyAlignment="1">
      <alignment horizontal="center" vertical="center"/>
    </xf>
    <xf numFmtId="0" fontId="9" fillId="2" borderId="0" xfId="5" applyFont="1" applyFill="1" applyAlignment="1">
      <alignment horizontal="left" vertical="center"/>
    </xf>
    <xf numFmtId="0" fontId="8" fillId="2" borderId="0" xfId="5" applyFont="1" applyFill="1" applyAlignment="1">
      <alignment horizontal="centerContinuous" vertical="center"/>
    </xf>
    <xf numFmtId="0" fontId="1" fillId="14" borderId="1" xfId="5" applyFont="1" applyFill="1" applyBorder="1" applyAlignment="1">
      <alignment horizontal="center" vertical="center" wrapText="1"/>
    </xf>
    <xf numFmtId="0" fontId="1" fillId="14" borderId="1" xfId="5" applyFont="1" applyFill="1" applyBorder="1" applyAlignment="1">
      <alignment horizontal="left" vertical="center" wrapText="1"/>
    </xf>
    <xf numFmtId="0" fontId="1" fillId="2" borderId="1" xfId="5" applyFont="1" applyFill="1" applyBorder="1" applyAlignment="1">
      <alignment horizontal="center" vertical="center" wrapText="1"/>
    </xf>
    <xf numFmtId="0" fontId="9" fillId="0" borderId="1" xfId="5" applyFont="1" applyBorder="1" applyAlignment="1">
      <alignment horizontal="center" vertical="center" wrapText="1"/>
    </xf>
    <xf numFmtId="0" fontId="1" fillId="2" borderId="17" xfId="5" applyFont="1" applyFill="1" applyBorder="1" applyAlignment="1">
      <alignment horizontal="center" vertical="center" wrapText="1"/>
    </xf>
    <xf numFmtId="0" fontId="1" fillId="2" borderId="32" xfId="5" applyFont="1" applyFill="1" applyBorder="1" applyAlignment="1">
      <alignment horizontal="center" vertical="center" wrapText="1"/>
    </xf>
    <xf numFmtId="0" fontId="1" fillId="2" borderId="1" xfId="5" applyFont="1" applyFill="1" applyBorder="1" applyAlignment="1">
      <alignment horizontal="left" vertical="center" wrapText="1"/>
    </xf>
    <xf numFmtId="0" fontId="1" fillId="2" borderId="10" xfId="5" applyFont="1" applyFill="1" applyBorder="1" applyAlignment="1">
      <alignment horizontal="center" vertical="center" wrapText="1"/>
    </xf>
    <xf numFmtId="0" fontId="24" fillId="2" borderId="0" xfId="5" applyFont="1" applyFill="1" applyAlignment="1">
      <alignment horizontal="centerContinuous" vertical="center"/>
    </xf>
    <xf numFmtId="0" fontId="9" fillId="2" borderId="1" xfId="5" applyFont="1" applyFill="1" applyBorder="1" applyAlignment="1">
      <alignment horizontal="left" vertical="center" wrapText="1"/>
    </xf>
    <xf numFmtId="43" fontId="9" fillId="4" borderId="1" xfId="74" applyFont="1" applyFill="1" applyBorder="1" applyAlignment="1" applyProtection="1">
      <alignment horizontal="center" vertical="center" wrapText="1"/>
    </xf>
    <xf numFmtId="0" fontId="23" fillId="4" borderId="0" xfId="0" applyFont="1" applyFill="1" applyAlignment="1">
      <alignment horizontal="center" vertical="center"/>
    </xf>
    <xf numFmtId="0" fontId="25" fillId="2" borderId="0" xfId="43" applyFont="1" applyFill="1">
      <alignment vertical="center"/>
    </xf>
    <xf numFmtId="0" fontId="5" fillId="2" borderId="0" xfId="43" applyFont="1" applyFill="1" applyAlignment="1"/>
    <xf numFmtId="0" fontId="26" fillId="2" borderId="0" xfId="43" applyFont="1" applyFill="1" applyAlignment="1">
      <alignment vertical="top"/>
    </xf>
    <xf numFmtId="0" fontId="27" fillId="2" borderId="0" xfId="0" applyFont="1" applyFill="1" applyAlignment="1">
      <alignment horizontal="center" vertical="center"/>
    </xf>
    <xf numFmtId="0" fontId="6" fillId="2" borderId="0" xfId="43" applyFont="1" applyFill="1">
      <alignment vertical="center"/>
    </xf>
    <xf numFmtId="0" fontId="28" fillId="2" borderId="0" xfId="98" applyFont="1" applyFill="1" applyAlignment="1">
      <alignment horizontal="left" vertical="center"/>
    </xf>
    <xf numFmtId="183" fontId="29" fillId="2" borderId="75" xfId="43" applyNumberFormat="1" applyFont="1" applyFill="1" applyBorder="1" applyAlignment="1">
      <alignment horizontal="left" vertical="center"/>
    </xf>
    <xf numFmtId="0" fontId="28" fillId="2" borderId="0" xfId="0" applyFont="1" applyFill="1" applyAlignment="1">
      <alignment horizontal="left" vertical="center"/>
    </xf>
    <xf numFmtId="183" fontId="28" fillId="2" borderId="75" xfId="43" applyNumberFormat="1" applyFont="1" applyFill="1" applyBorder="1">
      <alignment vertical="center"/>
    </xf>
    <xf numFmtId="183" fontId="30" fillId="2" borderId="75" xfId="98" applyNumberFormat="1" applyFont="1" applyFill="1" applyBorder="1">
      <alignment vertical="center"/>
    </xf>
    <xf numFmtId="0" fontId="29" fillId="2" borderId="37" xfId="43" applyFont="1" applyFill="1" applyBorder="1">
      <alignment vertical="center"/>
    </xf>
    <xf numFmtId="0" fontId="31" fillId="2" borderId="37" xfId="43" applyFont="1" applyFill="1" applyBorder="1">
      <alignment vertical="center"/>
    </xf>
  </cellXfs>
  <cellStyles count="118">
    <cellStyle name="常规" xfId="0" builtinId="0"/>
    <cellStyle name="Accent6" xfId="1"/>
    <cellStyle name="60% - Accent6" xfId="2"/>
    <cellStyle name="60% - Accent4" xfId="3"/>
    <cellStyle name="60% - Accent2" xfId="4"/>
    <cellStyle name="常规 2 5" xfId="5"/>
    <cellStyle name="60% - Accent1" xfId="6"/>
    <cellStyle name="Note" xfId="7"/>
    <cellStyle name="常规 2 4" xfId="8"/>
    <cellStyle name="Bad" xfId="9"/>
    <cellStyle name="40% - Accent6" xfId="10"/>
    <cellStyle name="Explanatory Text" xfId="11"/>
    <cellStyle name="20% - Accent5" xfId="12"/>
    <cellStyle name="40% - Accent5" xfId="13"/>
    <cellStyle name="60% - Accent5" xfId="14"/>
    <cellStyle name="20% - Accent6" xfId="15"/>
    <cellStyle name="20% - Accent1" xfId="16"/>
    <cellStyle name="Calculation" xfId="17"/>
    <cellStyle name="20% - Accent3" xfId="18"/>
    <cellStyle name="60% - Accent3" xfId="19"/>
    <cellStyle name="20% - Accent2" xfId="20"/>
    <cellStyle name="Good" xfId="21"/>
    <cellStyle name="Accent1" xfId="22"/>
    <cellStyle name="强调文字颜色 3" xfId="23" builtinId="37"/>
    <cellStyle name="40% - 强调文字颜色 2" xfId="24" builtinId="35"/>
    <cellStyle name="Neutral" xfId="25"/>
    <cellStyle name="60% - 强调文字颜色 2" xfId="26" builtinId="36"/>
    <cellStyle name="40% - 强调文字颜色 1" xfId="27" builtinId="31"/>
    <cellStyle name="强调文字颜色 2" xfId="28" builtinId="33"/>
    <cellStyle name="适中" xfId="29" builtinId="28"/>
    <cellStyle name="强调文字颜色 1" xfId="30" builtinId="29"/>
    <cellStyle name="Heading 2" xfId="31"/>
    <cellStyle name="标题 4" xfId="32" builtinId="19"/>
    <cellStyle name="好" xfId="33" builtinId="26"/>
    <cellStyle name="常规 22" xfId="34"/>
    <cellStyle name="标题" xfId="35" builtinId="15"/>
    <cellStyle name="40% - Accent1" xfId="36"/>
    <cellStyle name="60% - 强调文字颜色 3" xfId="37" builtinId="40"/>
    <cellStyle name="60% - 强调文字颜色 1" xfId="38" builtinId="32"/>
    <cellStyle name="Output" xfId="39"/>
    <cellStyle name="链接单元格" xfId="40" builtinId="24"/>
    <cellStyle name="20% - Accent4" xfId="41"/>
    <cellStyle name="检查单元格" xfId="42" builtinId="23"/>
    <cellStyle name="Normal 2" xfId="43"/>
    <cellStyle name="常规 6" xfId="44"/>
    <cellStyle name="百分比 2" xfId="45"/>
    <cellStyle name="40% - 强调文字颜色 3" xfId="46" builtinId="39"/>
    <cellStyle name="Accent2" xfId="47"/>
    <cellStyle name="强调文字颜色 4" xfId="48" builtinId="41"/>
    <cellStyle name="千位分隔[0]" xfId="49" builtinId="6"/>
    <cellStyle name="Accent5" xfId="50"/>
    <cellStyle name="已访问的超链接" xfId="51" builtinId="9"/>
    <cellStyle name="计算" xfId="52" builtinId="22"/>
    <cellStyle name="20% - 强调文字颜色 4" xfId="53" builtinId="42"/>
    <cellStyle name="差" xfId="54" builtinId="27"/>
    <cellStyle name="货币" xfId="55" builtinId="4"/>
    <cellStyle name="20% - 强调文字颜色 3" xfId="56" builtinId="38"/>
    <cellStyle name="40% - Accent4" xfId="57"/>
    <cellStyle name="60% - 强调文字颜色 6" xfId="58" builtinId="52"/>
    <cellStyle name="超链接" xfId="59" builtinId="8"/>
    <cellStyle name="千位分隔 2 2 2" xfId="60"/>
    <cellStyle name="标题 1" xfId="61" builtinId="16"/>
    <cellStyle name="40% - Accent3" xfId="62"/>
    <cellStyle name="输入" xfId="63" builtinId="20"/>
    <cellStyle name="60% - 强调文字颜色 5" xfId="64" builtinId="48"/>
    <cellStyle name="百分比 12" xfId="65"/>
    <cellStyle name="常规 5" xfId="66"/>
    <cellStyle name="20% - 强调文字颜色 2" xfId="67" builtinId="34"/>
    <cellStyle name="警告文本" xfId="68" builtinId="11"/>
    <cellStyle name="40% - Accent2" xfId="69"/>
    <cellStyle name="注释" xfId="70" builtinId="10"/>
    <cellStyle name="60% - 强调文字颜色 4" xfId="71" builtinId="44"/>
    <cellStyle name="常规 4" xfId="72"/>
    <cellStyle name="标题 2" xfId="73" builtinId="17"/>
    <cellStyle name="千位分隔" xfId="74" builtinId="3"/>
    <cellStyle name="Total" xfId="75"/>
    <cellStyle name="20% - 强调文字颜色 1" xfId="76" builtinId="30"/>
    <cellStyle name="百分比" xfId="77" builtinId="5"/>
    <cellStyle name="汇总" xfId="78" builtinId="25"/>
    <cellStyle name="标题 2 2" xfId="79"/>
    <cellStyle name="解释性文本" xfId="80" builtinId="53"/>
    <cellStyle name="Heading 1" xfId="81"/>
    <cellStyle name="标题 3" xfId="82" builtinId="18"/>
    <cellStyle name="Linked Cell" xfId="83"/>
    <cellStyle name="输出" xfId="84" builtinId="21"/>
    <cellStyle name="40% - 强调文字颜色 4" xfId="85" builtinId="43"/>
    <cellStyle name="Accent3" xfId="86"/>
    <cellStyle name="强调文字颜色 5" xfId="87" builtinId="45"/>
    <cellStyle name="常规 2 2" xfId="88"/>
    <cellStyle name="20% - 强调文字颜色 5" xfId="89" builtinId="46"/>
    <cellStyle name="货币[0]" xfId="90" builtinId="7"/>
    <cellStyle name="40% - 强调文字颜色 5" xfId="91" builtinId="47"/>
    <cellStyle name="Accent4" xfId="92"/>
    <cellStyle name="强调文字颜色 6" xfId="93" builtinId="49"/>
    <cellStyle name="常规 2 3" xfId="94"/>
    <cellStyle name="20% - 强调文字颜色 6" xfId="95" builtinId="50"/>
    <cellStyle name="Check Cell" xfId="96"/>
    <cellStyle name="40% - 强调文字颜色 6" xfId="97" builtinId="51"/>
    <cellStyle name="Normal 2 2" xfId="98"/>
    <cellStyle name="一般_投資活動月報_201006" xfId="99"/>
    <cellStyle name="千位分隔 2" xfId="100"/>
    <cellStyle name="千位分隔 11 3" xfId="101"/>
    <cellStyle name="Normal 4" xfId="102"/>
    <cellStyle name="超链接 2" xfId="103"/>
    <cellStyle name="常规 3" xfId="104"/>
    <cellStyle name="输入 2" xfId="105"/>
    <cellStyle name="常规 2 5 2" xfId="106"/>
    <cellStyle name="百分比 2 2" xfId="107"/>
    <cellStyle name="超链接 3" xfId="108"/>
    <cellStyle name="常规 2 3 2" xfId="109"/>
    <cellStyle name="常规 2" xfId="110"/>
    <cellStyle name="Warning Text" xfId="111"/>
    <cellStyle name="标题 1 2" xfId="112"/>
    <cellStyle name="Title" xfId="113"/>
    <cellStyle name="Heading 4" xfId="114"/>
    <cellStyle name="Normal 3" xfId="115"/>
    <cellStyle name="Input" xfId="116"/>
    <cellStyle name="Heading 3" xfId="117"/>
  </cellStyles>
  <dxfs count="1">
    <dxf>
      <fill>
        <patternFill patternType="solid">
          <bgColor rgb="FFFFFF00"/>
        </patternFill>
      </fill>
    </dxf>
  </dxfs>
  <tableStyles count="0" defaultTableStyle="TableStyleMedium9" defaultPivotStyle="PivotStyleLight16"/>
  <colors>
    <mruColors>
      <color rgb="00808080"/>
      <color rgb="00757171"/>
      <color rgb="00A6A6A6"/>
      <color rgb="005B9BD5"/>
      <color rgb="00FFC000"/>
      <color rgb="00FFFFFF"/>
      <color rgb="00FFFF00"/>
      <color rgb="00FF0000"/>
      <color rgb="00000000"/>
      <color rgb="0000B0F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externalLink" Target="externalLinks/externalLink1.xml"/><Relationship Id="rId13" Type="http://schemas.openxmlformats.org/officeDocument/2006/relationships/customXml" Target="../customXml/item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hyperlink" Target="#&#30446;&#24405;!Print_Area"/></Relationships>
</file>

<file path=xl/drawings/_rels/drawing2.xml.rels><?xml version="1.0" encoding="UTF-8" standalone="yes"?>
<Relationships xmlns="http://schemas.openxmlformats.org/package/2006/relationships"><Relationship Id="rId2" Type="http://schemas.openxmlformats.org/officeDocument/2006/relationships/hyperlink" Target="#&#30446;&#24405;!A1"/><Relationship Id="rId1" Type="http://schemas.openxmlformats.org/officeDocument/2006/relationships/hyperlink" Target="#&#30446;&#24405;!Print_Area"/></Relationships>
</file>

<file path=xl/drawings/_rels/drawing3.xml.rels><?xml version="1.0" encoding="UTF-8" standalone="yes"?>
<Relationships xmlns="http://schemas.openxmlformats.org/package/2006/relationships"><Relationship Id="rId1" Type="http://schemas.openxmlformats.org/officeDocument/2006/relationships/hyperlink" Target="#&#30446;&#24405;!Print_Area"/></Relationships>
</file>

<file path=xl/drawings/_rels/drawing4.xml.rels><?xml version="1.0" encoding="UTF-8" standalone="yes"?>
<Relationships xmlns="http://schemas.openxmlformats.org/package/2006/relationships"><Relationship Id="rId1" Type="http://schemas.openxmlformats.org/officeDocument/2006/relationships/hyperlink" Target="#&#30446;&#24405;!Print_Area"/></Relationships>
</file>

<file path=xl/drawings/_rels/drawing5.xml.rels><?xml version="1.0" encoding="UTF-8" standalone="yes"?>
<Relationships xmlns="http://schemas.openxmlformats.org/package/2006/relationships"><Relationship Id="rId1" Type="http://schemas.openxmlformats.org/officeDocument/2006/relationships/hyperlink" Target="#&#30446;&#24405;!Print_Area"/></Relationships>
</file>

<file path=xl/drawings/_rels/drawing6.xml.rels><?xml version="1.0" encoding="UTF-8" standalone="yes"?>
<Relationships xmlns="http://schemas.openxmlformats.org/package/2006/relationships"><Relationship Id="rId1" Type="http://schemas.openxmlformats.org/officeDocument/2006/relationships/hyperlink" Target="#&#30446;&#24405;!Print_Area"/></Relationships>
</file>

<file path=xl/drawings/_rels/drawing7.xml.rels><?xml version="1.0" encoding="UTF-8" standalone="yes"?>
<Relationships xmlns="http://schemas.openxmlformats.org/package/2006/relationships"><Relationship Id="rId1" Type="http://schemas.openxmlformats.org/officeDocument/2006/relationships/hyperlink" Target="#&#30446;&#24405;!Print_Area"/></Relationships>
</file>

<file path=xl/drawings/_rels/drawing8.xml.rels><?xml version="1.0" encoding="UTF-8" standalone="yes"?>
<Relationships xmlns="http://schemas.openxmlformats.org/package/2006/relationships"><Relationship Id="rId1" Type="http://schemas.openxmlformats.org/officeDocument/2006/relationships/hyperlink" Target="#&#30446;&#24405;!Print_Area"/></Relationships>
</file>

<file path=xl/drawings/_rels/drawing9.xml.rels><?xml version="1.0" encoding="UTF-8" standalone="yes"?>
<Relationships xmlns="http://schemas.openxmlformats.org/package/2006/relationships"><Relationship Id="rId2" Type="http://schemas.openxmlformats.org/officeDocument/2006/relationships/hyperlink" Target="#&#30446;&#24405;!Print_Area"/><Relationship Id="rId1" Type="http://schemas.openxmlformats.org/officeDocument/2006/relationships/hyperlink" Target="#&#30446;&#24405;!A1"/></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0</xdr:row>
      <xdr:rowOff>0</xdr:rowOff>
    </xdr:from>
    <xdr:to>
      <xdr:col>1</xdr:col>
      <xdr:colOff>142967</xdr:colOff>
      <xdr:row>0</xdr:row>
      <xdr:rowOff>250902</xdr:rowOff>
    </xdr:to>
    <xdr:sp>
      <xdr:nvSpPr>
        <xdr:cNvPr id="2" name="矩形 1">
          <a:hlinkClick xmlns:r="http://schemas.openxmlformats.org/officeDocument/2006/relationships" r:id="rId1"/>
        </xdr:cNvPr>
        <xdr:cNvSpPr/>
      </xdr:nvSpPr>
      <xdr:spPr>
        <a:xfrm>
          <a:off x="0" y="0"/>
          <a:ext cx="676275" cy="250825"/>
        </a:xfrm>
        <a:prstGeom prst="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rtlCol="0" anchor="ctr"/>
        <a:lstStyle>
          <a:defPPr>
            <a:defRPr lang="zh-CN">
              <a:solidFill>
                <a:schemeClr val="lt1"/>
              </a:solidFill>
            </a:defRPr>
          </a:defPPr>
          <a:lvl1pPr marL="0" algn="l" defTabSz="914400" rtl="0" eaLnBrk="1" latinLnBrk="0" hangingPunct="1">
            <a:defRPr sz="1100">
              <a:solidFill>
                <a:schemeClr val="lt1"/>
              </a:solidFill>
              <a:latin typeface="+mn-lt"/>
              <a:ea typeface="+mn-ea"/>
              <a:cs typeface="+mn-cs"/>
            </a:defRPr>
          </a:lvl1pPr>
          <a:lvl2pPr marL="457200" algn="l" defTabSz="914400" rtl="0" eaLnBrk="1" latinLnBrk="0" hangingPunct="1">
            <a:defRPr sz="1100">
              <a:solidFill>
                <a:schemeClr val="lt1"/>
              </a:solidFill>
              <a:latin typeface="+mn-lt"/>
              <a:ea typeface="+mn-ea"/>
              <a:cs typeface="+mn-cs"/>
            </a:defRPr>
          </a:lvl2pPr>
          <a:lvl3pPr marL="914400" algn="l" defTabSz="914400" rtl="0" eaLnBrk="1" latinLnBrk="0" hangingPunct="1">
            <a:defRPr sz="1100">
              <a:solidFill>
                <a:schemeClr val="lt1"/>
              </a:solidFill>
              <a:latin typeface="+mn-lt"/>
              <a:ea typeface="+mn-ea"/>
              <a:cs typeface="+mn-cs"/>
            </a:defRPr>
          </a:lvl3pPr>
          <a:lvl4pPr marL="1371600" algn="l" defTabSz="914400" rtl="0" eaLnBrk="1" latinLnBrk="0" hangingPunct="1">
            <a:defRPr sz="1100">
              <a:solidFill>
                <a:schemeClr val="lt1"/>
              </a:solidFill>
              <a:latin typeface="+mn-lt"/>
              <a:ea typeface="+mn-ea"/>
              <a:cs typeface="+mn-cs"/>
            </a:defRPr>
          </a:lvl4pPr>
          <a:lvl5pPr marL="1828800" algn="l" defTabSz="914400" rtl="0" eaLnBrk="1" latinLnBrk="0" hangingPunct="1">
            <a:defRPr sz="1100">
              <a:solidFill>
                <a:schemeClr val="lt1"/>
              </a:solidFill>
              <a:latin typeface="+mn-lt"/>
              <a:ea typeface="+mn-ea"/>
              <a:cs typeface="+mn-cs"/>
            </a:defRPr>
          </a:lvl5pPr>
          <a:lvl6pPr marL="2286000" algn="l" defTabSz="914400" rtl="0" eaLnBrk="1" latinLnBrk="0" hangingPunct="1">
            <a:defRPr sz="1100">
              <a:solidFill>
                <a:schemeClr val="lt1"/>
              </a:solidFill>
              <a:latin typeface="+mn-lt"/>
              <a:ea typeface="+mn-ea"/>
              <a:cs typeface="+mn-cs"/>
            </a:defRPr>
          </a:lvl6pPr>
          <a:lvl7pPr marL="2743200" algn="l" defTabSz="914400" rtl="0" eaLnBrk="1" latinLnBrk="0" hangingPunct="1">
            <a:defRPr sz="1100">
              <a:solidFill>
                <a:schemeClr val="lt1"/>
              </a:solidFill>
              <a:latin typeface="+mn-lt"/>
              <a:ea typeface="+mn-ea"/>
              <a:cs typeface="+mn-cs"/>
            </a:defRPr>
          </a:lvl7pPr>
          <a:lvl8pPr marL="3200400" algn="l" defTabSz="914400" rtl="0" eaLnBrk="1" latinLnBrk="0" hangingPunct="1">
            <a:defRPr sz="1100">
              <a:solidFill>
                <a:schemeClr val="lt1"/>
              </a:solidFill>
              <a:latin typeface="+mn-lt"/>
              <a:ea typeface="+mn-ea"/>
              <a:cs typeface="+mn-cs"/>
            </a:defRPr>
          </a:lvl8pPr>
          <a:lvl9pPr marL="3657600" algn="l" defTabSz="914400" rtl="0" eaLnBrk="1" latinLnBrk="0" hangingPunct="1">
            <a:defRPr sz="1100">
              <a:solidFill>
                <a:schemeClr val="lt1"/>
              </a:solidFill>
              <a:latin typeface="+mn-lt"/>
              <a:ea typeface="+mn-ea"/>
              <a:cs typeface="+mn-cs"/>
            </a:defRPr>
          </a:lvl9pPr>
        </a:lstStyle>
        <a:p>
          <a:pPr algn="ctr"/>
          <a:r>
            <a:rPr lang="zh-CN" altLang="en-US" sz="1100" b="1"/>
            <a:t>目录</a:t>
          </a:r>
          <a:endParaRPr lang="zh-CN" altLang="en-US" sz="1100" b="1"/>
        </a:p>
      </xdr:txBody>
    </xdr: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0</xdr:row>
      <xdr:rowOff>0</xdr:rowOff>
    </xdr:from>
    <xdr:to>
      <xdr:col>0</xdr:col>
      <xdr:colOff>632114</xdr:colOff>
      <xdr:row>0</xdr:row>
      <xdr:rowOff>308039</xdr:rowOff>
    </xdr:to>
    <xdr:sp>
      <xdr:nvSpPr>
        <xdr:cNvPr id="2" name="矩形 1">
          <a:hlinkClick xmlns:r="http://schemas.openxmlformats.org/officeDocument/2006/relationships" r:id="rId1"/>
        </xdr:cNvPr>
        <xdr:cNvSpPr/>
      </xdr:nvSpPr>
      <xdr:spPr>
        <a:xfrm>
          <a:off x="0" y="0"/>
          <a:ext cx="631825" cy="307975"/>
        </a:xfrm>
        <a:prstGeom prst="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rtlCol="0" anchor="ctr"/>
        <a:lstStyle/>
        <a:p>
          <a:pPr algn="ctr"/>
          <a:r>
            <a:rPr lang="zh-CN" altLang="en-US" sz="1100" b="1"/>
            <a:t>目录</a:t>
          </a:r>
          <a:endParaRPr lang="zh-CN" altLang="en-US" sz="1100" b="1"/>
        </a:p>
      </xdr:txBody>
    </xdr:sp>
    <xdr:clientData/>
  </xdr:twoCellAnchor>
  <xdr:twoCellAnchor>
    <xdr:from>
      <xdr:col>0</xdr:col>
      <xdr:colOff>35719</xdr:colOff>
      <xdr:row>0</xdr:row>
      <xdr:rowOff>35719</xdr:rowOff>
    </xdr:from>
    <xdr:to>
      <xdr:col>0</xdr:col>
      <xdr:colOff>635793</xdr:colOff>
      <xdr:row>1</xdr:row>
      <xdr:rowOff>2381</xdr:rowOff>
    </xdr:to>
    <xdr:sp>
      <xdr:nvSpPr>
        <xdr:cNvPr id="3" name="矩形 2">
          <a:hlinkClick xmlns:r="http://schemas.openxmlformats.org/officeDocument/2006/relationships" r:id="rId2"/>
        </xdr:cNvPr>
        <xdr:cNvSpPr/>
      </xdr:nvSpPr>
      <xdr:spPr>
        <a:xfrm>
          <a:off x="35560" y="35560"/>
          <a:ext cx="600075" cy="347345"/>
        </a:xfrm>
        <a:prstGeom prst="rect">
          <a:avLst/>
        </a:prstGeom>
      </xdr:spPr>
      <xdr:style>
        <a:lnRef idx="0">
          <a:schemeClr val="accent2"/>
        </a:lnRef>
        <a:fillRef idx="3">
          <a:schemeClr val="accent2"/>
        </a:fillRef>
        <a:effectRef idx="3">
          <a:schemeClr val="accent2"/>
        </a:effectRef>
        <a:fontRef idx="minor">
          <a:schemeClr val="lt1"/>
        </a:fontRef>
      </xdr:style>
      <xdr:txBody>
        <a:bodyPr rtlCol="0" anchor="ctr"/>
        <a:lstStyle>
          <a:defPPr>
            <a:defRPr lang="zh-CN">
              <a:solidFill>
                <a:schemeClr val="lt1"/>
              </a:solidFill>
            </a:defRPr>
          </a:defPPr>
          <a:lvl1pPr marL="0" algn="l" defTabSz="914400" rtl="0" eaLnBrk="1" latinLnBrk="0" hangingPunct="1">
            <a:defRPr sz="1100">
              <a:solidFill>
                <a:schemeClr val="lt1"/>
              </a:solidFill>
              <a:latin typeface="+mn-lt"/>
              <a:ea typeface="+mn-ea"/>
              <a:cs typeface="+mn-cs"/>
            </a:defRPr>
          </a:lvl1pPr>
          <a:lvl2pPr marL="457200" algn="l" defTabSz="914400" rtl="0" eaLnBrk="1" latinLnBrk="0" hangingPunct="1">
            <a:defRPr sz="1100">
              <a:solidFill>
                <a:schemeClr val="lt1"/>
              </a:solidFill>
              <a:latin typeface="+mn-lt"/>
              <a:ea typeface="+mn-ea"/>
              <a:cs typeface="+mn-cs"/>
            </a:defRPr>
          </a:lvl2pPr>
          <a:lvl3pPr marL="914400" algn="l" defTabSz="914400" rtl="0" eaLnBrk="1" latinLnBrk="0" hangingPunct="1">
            <a:defRPr sz="1100">
              <a:solidFill>
                <a:schemeClr val="lt1"/>
              </a:solidFill>
              <a:latin typeface="+mn-lt"/>
              <a:ea typeface="+mn-ea"/>
              <a:cs typeface="+mn-cs"/>
            </a:defRPr>
          </a:lvl3pPr>
          <a:lvl4pPr marL="1371600" algn="l" defTabSz="914400" rtl="0" eaLnBrk="1" latinLnBrk="0" hangingPunct="1">
            <a:defRPr sz="1100">
              <a:solidFill>
                <a:schemeClr val="lt1"/>
              </a:solidFill>
              <a:latin typeface="+mn-lt"/>
              <a:ea typeface="+mn-ea"/>
              <a:cs typeface="+mn-cs"/>
            </a:defRPr>
          </a:lvl4pPr>
          <a:lvl5pPr marL="1828800" algn="l" defTabSz="914400" rtl="0" eaLnBrk="1" latinLnBrk="0" hangingPunct="1">
            <a:defRPr sz="1100">
              <a:solidFill>
                <a:schemeClr val="lt1"/>
              </a:solidFill>
              <a:latin typeface="+mn-lt"/>
              <a:ea typeface="+mn-ea"/>
              <a:cs typeface="+mn-cs"/>
            </a:defRPr>
          </a:lvl5pPr>
          <a:lvl6pPr marL="2286000" algn="l" defTabSz="914400" rtl="0" eaLnBrk="1" latinLnBrk="0" hangingPunct="1">
            <a:defRPr sz="1100">
              <a:solidFill>
                <a:schemeClr val="lt1"/>
              </a:solidFill>
              <a:latin typeface="+mn-lt"/>
              <a:ea typeface="+mn-ea"/>
              <a:cs typeface="+mn-cs"/>
            </a:defRPr>
          </a:lvl6pPr>
          <a:lvl7pPr marL="2743200" algn="l" defTabSz="914400" rtl="0" eaLnBrk="1" latinLnBrk="0" hangingPunct="1">
            <a:defRPr sz="1100">
              <a:solidFill>
                <a:schemeClr val="lt1"/>
              </a:solidFill>
              <a:latin typeface="+mn-lt"/>
              <a:ea typeface="+mn-ea"/>
              <a:cs typeface="+mn-cs"/>
            </a:defRPr>
          </a:lvl7pPr>
          <a:lvl8pPr marL="3200400" algn="l" defTabSz="914400" rtl="0" eaLnBrk="1" latinLnBrk="0" hangingPunct="1">
            <a:defRPr sz="1100">
              <a:solidFill>
                <a:schemeClr val="lt1"/>
              </a:solidFill>
              <a:latin typeface="+mn-lt"/>
              <a:ea typeface="+mn-ea"/>
              <a:cs typeface="+mn-cs"/>
            </a:defRPr>
          </a:lvl8pPr>
          <a:lvl9pPr marL="3657600" algn="l" defTabSz="914400" rtl="0" eaLnBrk="1" latinLnBrk="0" hangingPunct="1">
            <a:defRPr sz="1100">
              <a:solidFill>
                <a:schemeClr val="lt1"/>
              </a:solidFill>
              <a:latin typeface="+mn-lt"/>
              <a:ea typeface="+mn-ea"/>
              <a:cs typeface="+mn-cs"/>
            </a:defRPr>
          </a:lvl9pPr>
        </a:lstStyle>
        <a:p>
          <a:pPr algn="ctr"/>
          <a:r>
            <a:rPr lang="zh-CN" altLang="en-US" sz="1100" b="1">
              <a:latin typeface="+mn-ea"/>
              <a:ea typeface="+mn-ea"/>
            </a:rPr>
            <a:t>目录</a:t>
          </a:r>
          <a:endParaRPr lang="zh-CN" altLang="en-US" sz="1100" b="1">
            <a:latin typeface="+mn-ea"/>
            <a:ea typeface="+mn-ea"/>
          </a:endParaRPr>
        </a:p>
      </xdr:txBody>
    </xdr:sp>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0</xdr:row>
      <xdr:rowOff>0</xdr:rowOff>
    </xdr:from>
    <xdr:to>
      <xdr:col>0</xdr:col>
      <xdr:colOff>638408</xdr:colOff>
      <xdr:row>1</xdr:row>
      <xdr:rowOff>28575</xdr:rowOff>
    </xdr:to>
    <xdr:sp>
      <xdr:nvSpPr>
        <xdr:cNvPr id="2" name="矩形 1">
          <a:hlinkClick xmlns:r="http://schemas.openxmlformats.org/officeDocument/2006/relationships" r:id="rId1"/>
        </xdr:cNvPr>
        <xdr:cNvSpPr/>
      </xdr:nvSpPr>
      <xdr:spPr>
        <a:xfrm>
          <a:off x="0" y="0"/>
          <a:ext cx="638175" cy="314325"/>
        </a:xfrm>
        <a:prstGeom prst="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rtlCol="0" anchor="ctr"/>
        <a:lstStyle/>
        <a:p>
          <a:pPr algn="ctr"/>
          <a:r>
            <a:rPr lang="zh-CN" altLang="en-US" sz="1100" b="1"/>
            <a:t>目录</a:t>
          </a:r>
          <a:endParaRPr lang="zh-CN" altLang="en-US" sz="1100" b="1"/>
        </a:p>
      </xdr:txBody>
    </xdr:sp>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0</xdr:row>
      <xdr:rowOff>0</xdr:rowOff>
    </xdr:from>
    <xdr:to>
      <xdr:col>0</xdr:col>
      <xdr:colOff>632114</xdr:colOff>
      <xdr:row>1</xdr:row>
      <xdr:rowOff>28575</xdr:rowOff>
    </xdr:to>
    <xdr:sp>
      <xdr:nvSpPr>
        <xdr:cNvPr id="2" name="矩形 1">
          <a:hlinkClick xmlns:r="http://schemas.openxmlformats.org/officeDocument/2006/relationships" r:id="rId1"/>
        </xdr:cNvPr>
        <xdr:cNvSpPr/>
      </xdr:nvSpPr>
      <xdr:spPr>
        <a:xfrm>
          <a:off x="0" y="0"/>
          <a:ext cx="631825" cy="314325"/>
        </a:xfrm>
        <a:prstGeom prst="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rtlCol="0" anchor="ctr"/>
        <a:lstStyle/>
        <a:p>
          <a:pPr algn="ctr"/>
          <a:r>
            <a:rPr lang="zh-CN" altLang="en-US" sz="1100" b="1"/>
            <a:t>目录</a:t>
          </a:r>
          <a:endParaRPr lang="zh-CN" altLang="en-US" sz="1100" b="1"/>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0</xdr:row>
      <xdr:rowOff>0</xdr:rowOff>
    </xdr:from>
    <xdr:to>
      <xdr:col>0</xdr:col>
      <xdr:colOff>632114</xdr:colOff>
      <xdr:row>1</xdr:row>
      <xdr:rowOff>28575</xdr:rowOff>
    </xdr:to>
    <xdr:sp>
      <xdr:nvSpPr>
        <xdr:cNvPr id="2" name="矩形 1">
          <a:hlinkClick xmlns:r="http://schemas.openxmlformats.org/officeDocument/2006/relationships" r:id="rId1"/>
        </xdr:cNvPr>
        <xdr:cNvSpPr/>
      </xdr:nvSpPr>
      <xdr:spPr>
        <a:xfrm>
          <a:off x="0" y="0"/>
          <a:ext cx="631825" cy="314325"/>
        </a:xfrm>
        <a:prstGeom prst="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rtlCol="0" anchor="ctr"/>
        <a:lstStyle/>
        <a:p>
          <a:pPr algn="ctr"/>
          <a:r>
            <a:rPr lang="zh-CN" altLang="en-US" sz="1100" b="1"/>
            <a:t>目录</a:t>
          </a:r>
          <a:endParaRPr lang="zh-CN" altLang="en-US" sz="1100" b="1"/>
        </a:p>
      </xdr:txBody>
    </xdr:sp>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0</xdr:row>
      <xdr:rowOff>0</xdr:rowOff>
    </xdr:from>
    <xdr:to>
      <xdr:col>0</xdr:col>
      <xdr:colOff>632114</xdr:colOff>
      <xdr:row>1</xdr:row>
      <xdr:rowOff>28575</xdr:rowOff>
    </xdr:to>
    <xdr:sp>
      <xdr:nvSpPr>
        <xdr:cNvPr id="2" name="矩形 1">
          <a:hlinkClick xmlns:r="http://schemas.openxmlformats.org/officeDocument/2006/relationships" r:id="rId1"/>
        </xdr:cNvPr>
        <xdr:cNvSpPr/>
      </xdr:nvSpPr>
      <xdr:spPr>
        <a:xfrm>
          <a:off x="0" y="0"/>
          <a:ext cx="631825" cy="314325"/>
        </a:xfrm>
        <a:prstGeom prst="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rtlCol="0" anchor="ctr"/>
        <a:lstStyle/>
        <a:p>
          <a:pPr algn="ctr"/>
          <a:r>
            <a:rPr lang="zh-CN" altLang="en-US" sz="1100" b="1"/>
            <a:t>目录</a:t>
          </a:r>
          <a:endParaRPr lang="zh-CN" altLang="en-US" sz="1100" b="1"/>
        </a:p>
      </xdr:txBody>
    </xdr:sp>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0</xdr:row>
      <xdr:rowOff>0</xdr:rowOff>
    </xdr:from>
    <xdr:to>
      <xdr:col>0</xdr:col>
      <xdr:colOff>632114</xdr:colOff>
      <xdr:row>1</xdr:row>
      <xdr:rowOff>28575</xdr:rowOff>
    </xdr:to>
    <xdr:sp>
      <xdr:nvSpPr>
        <xdr:cNvPr id="2" name="矩形 1">
          <a:hlinkClick xmlns:r="http://schemas.openxmlformats.org/officeDocument/2006/relationships" r:id="rId1"/>
        </xdr:cNvPr>
        <xdr:cNvSpPr/>
      </xdr:nvSpPr>
      <xdr:spPr>
        <a:xfrm>
          <a:off x="0" y="0"/>
          <a:ext cx="631825" cy="314325"/>
        </a:xfrm>
        <a:prstGeom prst="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rtlCol="0" anchor="ctr"/>
        <a:lstStyle/>
        <a:p>
          <a:pPr algn="ctr"/>
          <a:r>
            <a:rPr lang="zh-CN" altLang="en-US" sz="1100" b="1"/>
            <a:t>目录</a:t>
          </a:r>
          <a:endParaRPr lang="zh-CN" altLang="en-US" sz="1100" b="1"/>
        </a:p>
      </xdr:txBody>
    </xdr:sp>
    <xdr:clientData/>
  </xdr:twoCellAnchor>
  <xdr:twoCellAnchor>
    <xdr:from>
      <xdr:col>0</xdr:col>
      <xdr:colOff>0</xdr:colOff>
      <xdr:row>0</xdr:row>
      <xdr:rowOff>0</xdr:rowOff>
    </xdr:from>
    <xdr:to>
      <xdr:col>0</xdr:col>
      <xdr:colOff>632114</xdr:colOff>
      <xdr:row>1</xdr:row>
      <xdr:rowOff>28575</xdr:rowOff>
    </xdr:to>
    <xdr:sp>
      <xdr:nvSpPr>
        <xdr:cNvPr id="3" name="矩形 2">
          <a:hlinkClick xmlns:r="http://schemas.openxmlformats.org/officeDocument/2006/relationships" r:id="rId1"/>
        </xdr:cNvPr>
        <xdr:cNvSpPr/>
      </xdr:nvSpPr>
      <xdr:spPr>
        <a:xfrm>
          <a:off x="0" y="0"/>
          <a:ext cx="631825" cy="314325"/>
        </a:xfrm>
        <a:prstGeom prst="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rtlCol="0" anchor="ctr"/>
        <a:lstStyle/>
        <a:p>
          <a:pPr algn="ctr"/>
          <a:r>
            <a:rPr lang="zh-CN" altLang="en-US" sz="1100" b="1"/>
            <a:t>目录</a:t>
          </a:r>
          <a:endParaRPr lang="zh-CN" altLang="en-US" sz="1100" b="1"/>
        </a:p>
      </xdr:txBody>
    </xdr:sp>
    <xdr:clientData/>
  </xdr:twoCellAnchor>
</xdr:wsDr>
</file>

<file path=xl/drawings/drawing8.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0</xdr:row>
      <xdr:rowOff>0</xdr:rowOff>
    </xdr:from>
    <xdr:to>
      <xdr:col>0</xdr:col>
      <xdr:colOff>632114</xdr:colOff>
      <xdr:row>1</xdr:row>
      <xdr:rowOff>28575</xdr:rowOff>
    </xdr:to>
    <xdr:sp>
      <xdr:nvSpPr>
        <xdr:cNvPr id="2" name="矩形 1">
          <a:hlinkClick xmlns:r="http://schemas.openxmlformats.org/officeDocument/2006/relationships" r:id="rId1"/>
        </xdr:cNvPr>
        <xdr:cNvSpPr/>
      </xdr:nvSpPr>
      <xdr:spPr>
        <a:xfrm>
          <a:off x="0" y="0"/>
          <a:ext cx="631825" cy="314325"/>
        </a:xfrm>
        <a:prstGeom prst="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rtlCol="0" anchor="ctr"/>
        <a:lstStyle/>
        <a:p>
          <a:pPr algn="ctr"/>
          <a:r>
            <a:rPr lang="zh-CN" altLang="en-US" sz="1100" b="1"/>
            <a:t>目录</a:t>
          </a:r>
          <a:endParaRPr lang="zh-CN" altLang="en-US" sz="1100" b="1"/>
        </a:p>
      </xdr:txBody>
    </xdr:sp>
    <xdr:clientData/>
  </xdr:twoCellAnchor>
  <xdr:twoCellAnchor>
    <xdr:from>
      <xdr:col>0</xdr:col>
      <xdr:colOff>0</xdr:colOff>
      <xdr:row>0</xdr:row>
      <xdr:rowOff>0</xdr:rowOff>
    </xdr:from>
    <xdr:to>
      <xdr:col>0</xdr:col>
      <xdr:colOff>632114</xdr:colOff>
      <xdr:row>1</xdr:row>
      <xdr:rowOff>28575</xdr:rowOff>
    </xdr:to>
    <xdr:sp>
      <xdr:nvSpPr>
        <xdr:cNvPr id="3" name="矩形 2">
          <a:hlinkClick xmlns:r="http://schemas.openxmlformats.org/officeDocument/2006/relationships" r:id="rId1"/>
        </xdr:cNvPr>
        <xdr:cNvSpPr/>
      </xdr:nvSpPr>
      <xdr:spPr>
        <a:xfrm>
          <a:off x="0" y="0"/>
          <a:ext cx="631825" cy="314325"/>
        </a:xfrm>
        <a:prstGeom prst="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rtlCol="0" anchor="ctr"/>
        <a:lstStyle>
          <a:defPPr>
            <a:defRPr lang="zh-CN">
              <a:solidFill>
                <a:schemeClr val="lt1"/>
              </a:solidFill>
            </a:defRPr>
          </a:defPPr>
          <a:lvl1pPr marL="0" algn="l" defTabSz="914400" rtl="0" eaLnBrk="1" latinLnBrk="0" hangingPunct="1">
            <a:defRPr sz="1100">
              <a:solidFill>
                <a:schemeClr val="lt1"/>
              </a:solidFill>
              <a:latin typeface="+mn-lt"/>
              <a:ea typeface="+mn-ea"/>
              <a:cs typeface="+mn-cs"/>
            </a:defRPr>
          </a:lvl1pPr>
          <a:lvl2pPr marL="457200" algn="l" defTabSz="914400" rtl="0" eaLnBrk="1" latinLnBrk="0" hangingPunct="1">
            <a:defRPr sz="1100">
              <a:solidFill>
                <a:schemeClr val="lt1"/>
              </a:solidFill>
              <a:latin typeface="+mn-lt"/>
              <a:ea typeface="+mn-ea"/>
              <a:cs typeface="+mn-cs"/>
            </a:defRPr>
          </a:lvl2pPr>
          <a:lvl3pPr marL="914400" algn="l" defTabSz="914400" rtl="0" eaLnBrk="1" latinLnBrk="0" hangingPunct="1">
            <a:defRPr sz="1100">
              <a:solidFill>
                <a:schemeClr val="lt1"/>
              </a:solidFill>
              <a:latin typeface="+mn-lt"/>
              <a:ea typeface="+mn-ea"/>
              <a:cs typeface="+mn-cs"/>
            </a:defRPr>
          </a:lvl3pPr>
          <a:lvl4pPr marL="1371600" algn="l" defTabSz="914400" rtl="0" eaLnBrk="1" latinLnBrk="0" hangingPunct="1">
            <a:defRPr sz="1100">
              <a:solidFill>
                <a:schemeClr val="lt1"/>
              </a:solidFill>
              <a:latin typeface="+mn-lt"/>
              <a:ea typeface="+mn-ea"/>
              <a:cs typeface="+mn-cs"/>
            </a:defRPr>
          </a:lvl4pPr>
          <a:lvl5pPr marL="1828800" algn="l" defTabSz="914400" rtl="0" eaLnBrk="1" latinLnBrk="0" hangingPunct="1">
            <a:defRPr sz="1100">
              <a:solidFill>
                <a:schemeClr val="lt1"/>
              </a:solidFill>
              <a:latin typeface="+mn-lt"/>
              <a:ea typeface="+mn-ea"/>
              <a:cs typeface="+mn-cs"/>
            </a:defRPr>
          </a:lvl5pPr>
          <a:lvl6pPr marL="2286000" algn="l" defTabSz="914400" rtl="0" eaLnBrk="1" latinLnBrk="0" hangingPunct="1">
            <a:defRPr sz="1100">
              <a:solidFill>
                <a:schemeClr val="lt1"/>
              </a:solidFill>
              <a:latin typeface="+mn-lt"/>
              <a:ea typeface="+mn-ea"/>
              <a:cs typeface="+mn-cs"/>
            </a:defRPr>
          </a:lvl6pPr>
          <a:lvl7pPr marL="2743200" algn="l" defTabSz="914400" rtl="0" eaLnBrk="1" latinLnBrk="0" hangingPunct="1">
            <a:defRPr sz="1100">
              <a:solidFill>
                <a:schemeClr val="lt1"/>
              </a:solidFill>
              <a:latin typeface="+mn-lt"/>
              <a:ea typeface="+mn-ea"/>
              <a:cs typeface="+mn-cs"/>
            </a:defRPr>
          </a:lvl7pPr>
          <a:lvl8pPr marL="3200400" algn="l" defTabSz="914400" rtl="0" eaLnBrk="1" latinLnBrk="0" hangingPunct="1">
            <a:defRPr sz="1100">
              <a:solidFill>
                <a:schemeClr val="lt1"/>
              </a:solidFill>
              <a:latin typeface="+mn-lt"/>
              <a:ea typeface="+mn-ea"/>
              <a:cs typeface="+mn-cs"/>
            </a:defRPr>
          </a:lvl8pPr>
          <a:lvl9pPr marL="3657600" algn="l" defTabSz="914400" rtl="0" eaLnBrk="1" latinLnBrk="0" hangingPunct="1">
            <a:defRPr sz="1100">
              <a:solidFill>
                <a:schemeClr val="lt1"/>
              </a:solidFill>
              <a:latin typeface="+mn-lt"/>
              <a:ea typeface="+mn-ea"/>
              <a:cs typeface="+mn-cs"/>
            </a:defRPr>
          </a:lvl9pPr>
        </a:lstStyle>
        <a:p>
          <a:pPr algn="ctr"/>
          <a:r>
            <a:rPr lang="zh-CN" altLang="en-US" sz="1100" b="1"/>
            <a:t>目录</a:t>
          </a:r>
          <a:endParaRPr lang="zh-CN" altLang="en-US" sz="1100" b="1"/>
        </a:p>
      </xdr:txBody>
    </xdr:sp>
    <xdr:clientData/>
  </xdr:twoCellAnchor>
</xdr:wsDr>
</file>

<file path=xl/drawings/drawing9.xml><?xml version="1.0" encoding="utf-8"?>
<xdr:wsDr xmlns:xdr="http://schemas.openxmlformats.org/drawingml/2006/spreadsheetDrawing" xmlns:r="http://schemas.openxmlformats.org/officeDocument/2006/relationships" xmlns:a="http://schemas.openxmlformats.org/drawingml/2006/main">
  <xdr:twoCellAnchor>
    <xdr:from>
      <xdr:col>0</xdr:col>
      <xdr:colOff>42082</xdr:colOff>
      <xdr:row>0</xdr:row>
      <xdr:rowOff>32288</xdr:rowOff>
    </xdr:from>
    <xdr:to>
      <xdr:col>0</xdr:col>
      <xdr:colOff>586021</xdr:colOff>
      <xdr:row>1</xdr:row>
      <xdr:rowOff>139000</xdr:rowOff>
    </xdr:to>
    <xdr:sp>
      <xdr:nvSpPr>
        <xdr:cNvPr id="2" name="矩形 1">
          <a:hlinkClick xmlns:r="http://schemas.openxmlformats.org/officeDocument/2006/relationships" r:id="rId1"/>
        </xdr:cNvPr>
        <xdr:cNvSpPr/>
      </xdr:nvSpPr>
      <xdr:spPr>
        <a:xfrm>
          <a:off x="41910" y="31750"/>
          <a:ext cx="543560" cy="278130"/>
        </a:xfrm>
        <a:prstGeom prst="rect">
          <a:avLst/>
        </a:prstGeom>
        <a:ln>
          <a:noFill/>
        </a:ln>
        <a:effectLst/>
        <a:scene3d>
          <a:camera prst="orthographicFront">
            <a:rot lat="0" lon="0" rev="0"/>
          </a:camera>
          <a:lightRig rig="contrasting" dir="t">
            <a:rot lat="0" lon="0" rev="7800000"/>
          </a:lightRig>
        </a:scene3d>
        <a:sp3d>
          <a:bevelT w="139700" h="139700"/>
        </a:sp3d>
      </xdr:spPr>
      <xdr:style>
        <a:lnRef idx="0">
          <a:schemeClr val="accent2"/>
        </a:lnRef>
        <a:fillRef idx="3">
          <a:schemeClr val="accent2"/>
        </a:fillRef>
        <a:effectRef idx="3">
          <a:schemeClr val="accent2"/>
        </a:effectRef>
        <a:fontRef idx="minor">
          <a:schemeClr val="lt1"/>
        </a:fontRef>
      </xdr:style>
      <xdr:txBody>
        <a:bodyPr rtlCol="0" anchor="ctr"/>
        <a:lstStyle/>
        <a:p>
          <a:pPr algn="ctr"/>
          <a:r>
            <a:rPr lang="zh-CN" altLang="en-US" sz="1100" b="1">
              <a:latin typeface="+mn-ea"/>
              <a:ea typeface="+mn-ea"/>
            </a:rPr>
            <a:t>目录</a:t>
          </a:r>
          <a:endParaRPr lang="zh-CN" altLang="en-US" sz="1100" b="1">
            <a:latin typeface="+mn-ea"/>
            <a:ea typeface="+mn-ea"/>
          </a:endParaRPr>
        </a:p>
      </xdr:txBody>
    </xdr:sp>
    <xdr:clientData/>
  </xdr:twoCellAnchor>
  <xdr:twoCellAnchor>
    <xdr:from>
      <xdr:col>0</xdr:col>
      <xdr:colOff>42082</xdr:colOff>
      <xdr:row>0</xdr:row>
      <xdr:rowOff>32288</xdr:rowOff>
    </xdr:from>
    <xdr:to>
      <xdr:col>0</xdr:col>
      <xdr:colOff>586021</xdr:colOff>
      <xdr:row>1</xdr:row>
      <xdr:rowOff>139000</xdr:rowOff>
    </xdr:to>
    <xdr:sp>
      <xdr:nvSpPr>
        <xdr:cNvPr id="3" name="矩形 2">
          <a:hlinkClick xmlns:r="http://schemas.openxmlformats.org/officeDocument/2006/relationships" r:id="rId2"/>
        </xdr:cNvPr>
        <xdr:cNvSpPr/>
      </xdr:nvSpPr>
      <xdr:spPr>
        <a:xfrm>
          <a:off x="41910" y="31750"/>
          <a:ext cx="543560" cy="278130"/>
        </a:xfrm>
        <a:prstGeom prst="rect">
          <a:avLst/>
        </a:prstGeom>
      </xdr:spPr>
      <xdr:style>
        <a:lnRef idx="0">
          <a:schemeClr val="accent2"/>
        </a:lnRef>
        <a:fillRef idx="3">
          <a:schemeClr val="accent2"/>
        </a:fillRef>
        <a:effectRef idx="3">
          <a:schemeClr val="accent2"/>
        </a:effectRef>
        <a:fontRef idx="minor">
          <a:schemeClr val="lt1"/>
        </a:fontRef>
      </xdr:style>
      <xdr:txBody>
        <a:bodyPr rtlCol="0" anchor="ctr"/>
        <a:lstStyle/>
        <a:p>
          <a:pPr algn="ctr"/>
          <a:r>
            <a:rPr lang="zh-CN" altLang="en-US" sz="1100" b="1">
              <a:latin typeface="+mn-ea"/>
              <a:ea typeface="+mn-ea"/>
            </a:rPr>
            <a:t>目录</a:t>
          </a:r>
          <a:endParaRPr lang="zh-CN" altLang="en-US" sz="1100" b="1">
            <a:latin typeface="+mn-ea"/>
            <a:ea typeface="+mn-ea"/>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8468;&#20214;2.&#36130;&#20135;-0429.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封面"/>
      <sheetName val="资产负债匹配指标预警报表(财产保险公司)"/>
      <sheetName val="目录"/>
      <sheetName val="评估频率及填报频率"/>
      <sheetName val="表1-1 资产配置状况"/>
      <sheetName val="表1-2 资产信用状况"/>
      <sheetName val="表1-3 负债产品信息"/>
      <sheetName val="表2-1 沉淀资金匹配（传统保险账户）"/>
      <sheetName val="表3-1 成本收益匹配状况"/>
      <sheetName val="表3-2 成本收益匹配压力测试"/>
      <sheetName val="表4-1 流动性覆盖率"/>
      <sheetName val="备注"/>
    </sheetNames>
    <sheetDataSet>
      <sheetData sheetId="0">
        <row r="7">
          <cell r="B7" t="str">
            <v>//</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13"/>
  <sheetViews>
    <sheetView view="pageBreakPreview" zoomScale="70" zoomScalePageLayoutView="80" zoomScaleNormal="80" workbookViewId="0">
      <selection activeCell="A3" sqref="A3"/>
    </sheetView>
  </sheetViews>
  <sheetFormatPr defaultColWidth="8.83333333333333" defaultRowHeight="12" outlineLevelCol="2"/>
  <cols>
    <col min="1" max="1" width="69.6666666666667" style="797" customWidth="1"/>
    <col min="2" max="2" width="67.3333333333333" style="797" customWidth="1"/>
    <col min="3" max="249" width="8.83333333333333" style="797"/>
    <col min="250" max="250" width="94.1666666666667" style="797" customWidth="1"/>
    <col min="251" max="251" width="4.16666666666667" style="797" customWidth="1"/>
    <col min="252" max="255" width="8.83333333333333" style="797" hidden="1" customWidth="1"/>
    <col min="256" max="16384" width="8.83333333333333" style="797"/>
  </cols>
  <sheetData>
    <row r="1" ht="64.5" customHeight="1" spans="1:1">
      <c r="A1" s="798" t="s">
        <v>0</v>
      </c>
    </row>
    <row r="2" ht="57" customHeight="1" spans="1:2">
      <c r="A2" s="799" t="s">
        <v>1</v>
      </c>
      <c r="B2" s="799"/>
    </row>
    <row r="3" ht="318.75" customHeight="1" spans="1:2">
      <c r="A3" s="800"/>
      <c r="B3" s="800"/>
    </row>
    <row r="4" s="796" customFormat="1" ht="30.75" customHeight="1" spans="1:2">
      <c r="A4" s="801" t="s">
        <v>2</v>
      </c>
      <c r="B4" s="802"/>
    </row>
    <row r="5" s="796" customFormat="1" ht="30.75" customHeight="1" spans="1:2">
      <c r="A5" s="803" t="s">
        <v>3</v>
      </c>
      <c r="B5" s="802"/>
    </row>
    <row r="6" s="796" customFormat="1" ht="30.75" customHeight="1" spans="1:2">
      <c r="A6" s="801" t="s">
        <v>4</v>
      </c>
      <c r="B6" s="804" t="s">
        <v>5</v>
      </c>
    </row>
    <row r="7" s="796" customFormat="1" ht="30.75" customHeight="1" spans="1:2">
      <c r="A7" s="801" t="s">
        <v>6</v>
      </c>
      <c r="B7" s="805" t="s">
        <v>5</v>
      </c>
    </row>
    <row r="8" s="796" customFormat="1" ht="30.75" customHeight="1" spans="1:2">
      <c r="A8" s="801" t="s">
        <v>7</v>
      </c>
      <c r="B8" s="804" t="str">
        <f>B7</f>
        <v>//</v>
      </c>
    </row>
    <row r="9" s="796" customFormat="1" ht="30.75" customHeight="1" spans="1:2">
      <c r="A9" s="801" t="s">
        <v>8</v>
      </c>
      <c r="B9" s="806"/>
    </row>
    <row r="10" s="796" customFormat="1" ht="30.75" customHeight="1" spans="1:2">
      <c r="A10" s="801" t="s">
        <v>9</v>
      </c>
      <c r="B10" s="806"/>
    </row>
    <row r="11" s="796" customFormat="1" ht="30.75" customHeight="1" spans="1:2">
      <c r="A11" s="801" t="s">
        <v>10</v>
      </c>
      <c r="B11" s="806"/>
    </row>
    <row r="12" s="796" customFormat="1" ht="30.75" customHeight="1" spans="1:2">
      <c r="A12" s="801" t="s">
        <v>11</v>
      </c>
      <c r="B12" s="807"/>
    </row>
    <row r="13" s="796" customFormat="1" ht="33" customHeight="1" spans="1:3">
      <c r="A13" s="801" t="s">
        <v>12</v>
      </c>
      <c r="B13" s="807"/>
      <c r="C13" s="796" t="s">
        <v>13</v>
      </c>
    </row>
  </sheetData>
  <customSheetViews>
    <customSheetView guid="{2B1982F3-BE00-4C95-A5E6-BE7F3CE02B71}" scale="55" showPageBreaks="1" printArea="1" hiddenColumns="1" view="pageBreakPreview">
      <selection activeCell="B5" sqref="B5"/>
      <pageMargins left="0.7" right="0.7" top="0.75" bottom="0.75" header="0.3" footer="0.3"/>
      <pageSetup paperSize="9" scale="72" orientation="portrait"/>
      <headerFooter/>
    </customSheetView>
  </customSheetViews>
  <mergeCells count="1">
    <mergeCell ref="A2:B2"/>
  </mergeCells>
  <pageMargins left="0.7" right="0.7" top="0.75" bottom="0.75" header="0.3" footer="0.3"/>
  <pageSetup paperSize="9" scale="65"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3"/>
  <sheetViews>
    <sheetView view="pageBreakPreview" zoomScale="70" zoomScaleNormal="100" workbookViewId="0">
      <pane xSplit="3" ySplit="3" topLeftCell="D9" activePane="bottomRight" state="frozen"/>
      <selection/>
      <selection pane="topRight"/>
      <selection pane="bottomLeft"/>
      <selection pane="bottomRight" activeCell="F13" sqref="F13"/>
    </sheetView>
  </sheetViews>
  <sheetFormatPr defaultColWidth="9" defaultRowHeight="10.5" outlineLevelCol="5"/>
  <cols>
    <col min="1" max="1" width="7" style="778" customWidth="1"/>
    <col min="2" max="2" width="9.66666666666667" style="778" customWidth="1"/>
    <col min="3" max="3" width="24.3333333333333" style="779" customWidth="1"/>
    <col min="4" max="4" width="21.3333333333333" style="778" customWidth="1"/>
    <col min="5" max="5" width="88.1666666666667" style="778" customWidth="1"/>
    <col min="6" max="6" width="12.8333333333333" style="780" customWidth="1"/>
    <col min="7" max="7" width="9.66666666666667" style="778" customWidth="1"/>
    <col min="8" max="16384" width="9" style="778"/>
  </cols>
  <sheetData>
    <row r="1" ht="33" customHeight="1" spans="1:6">
      <c r="A1" s="781" t="s">
        <v>14</v>
      </c>
      <c r="B1" s="781"/>
      <c r="C1" s="781"/>
      <c r="D1" s="781"/>
      <c r="E1" s="781"/>
      <c r="F1" s="781"/>
    </row>
    <row r="2" ht="24" customHeight="1" spans="1:6">
      <c r="A2" s="782" t="str">
        <f>"公司名称："</f>
        <v>公司名称：</v>
      </c>
      <c r="B2" s="783"/>
      <c r="C2" s="783"/>
      <c r="D2" s="783"/>
      <c r="E2" s="100"/>
      <c r="F2" s="792"/>
    </row>
    <row r="3" ht="24" customHeight="1" spans="1:6">
      <c r="A3" s="784" t="s">
        <v>15</v>
      </c>
      <c r="B3" s="784"/>
      <c r="C3" s="785" t="s">
        <v>16</v>
      </c>
      <c r="D3" s="784" t="s">
        <v>17</v>
      </c>
      <c r="E3" s="784" t="s">
        <v>18</v>
      </c>
      <c r="F3" s="784" t="s">
        <v>19</v>
      </c>
    </row>
    <row r="4" ht="71" customHeight="1" spans="1:6">
      <c r="A4" s="786" t="s">
        <v>20</v>
      </c>
      <c r="B4" s="786" t="s">
        <v>21</v>
      </c>
      <c r="C4" s="786"/>
      <c r="D4" s="787">
        <v>30</v>
      </c>
      <c r="E4" s="793" t="s">
        <v>22</v>
      </c>
      <c r="F4" s="794">
        <f>_xlfn.IFS('表2-1 沉淀资金匹配（传统保险账户）'!G12=0,0,'表2-1 沉淀资金匹配（传统保险账户）'!E25&gt;=1,30,'表2-1 沉淀资金匹配（传统保险账户）'!E25&lt;1,0)</f>
        <v>0</v>
      </c>
    </row>
    <row r="5" ht="71" customHeight="1" spans="1:6">
      <c r="A5" s="788" t="s">
        <v>23</v>
      </c>
      <c r="B5" s="788" t="s">
        <v>24</v>
      </c>
      <c r="C5" s="786" t="s">
        <v>25</v>
      </c>
      <c r="D5" s="787">
        <v>20</v>
      </c>
      <c r="E5" s="793" t="s">
        <v>26</v>
      </c>
      <c r="F5" s="794">
        <f>_xlfn.IFS('表3-1 成本收益匹配状况'!C6=0,0,'表3-1 成本收益匹配状况'!C54&gt;=1,20,'表3-1 成本收益匹配状况'!C54&lt;1,0)</f>
        <v>0</v>
      </c>
    </row>
    <row r="6" ht="229" customHeight="1" spans="1:6">
      <c r="A6" s="789"/>
      <c r="B6" s="789"/>
      <c r="C6" s="790" t="s">
        <v>27</v>
      </c>
      <c r="D6" s="787">
        <v>6</v>
      </c>
      <c r="E6" s="793" t="s">
        <v>28</v>
      </c>
      <c r="F6" s="794" t="e">
        <f>IF(封面!B4&lt;&gt;"中国出口信用保险公司",_xlfn.IFS(AND('表3-1 成本收益匹配状况'!C57&gt;=0,'表3-1 成本收益匹配状况'!C49&lt;0),6,AND('表3-1 成本收益匹配状况'!C57&gt;=0,'表3-1 成本收益匹配状况'!C49&gt;=0),3,'表3-1 成本收益匹配状况'!C57&lt;0,0),_xlfn.IFS('表3-1 成本收益匹配状况'!C57&gt;=0,6,AND('表3-1 成本收益匹配状况'!C57&lt;0,'表3-1 成本收益匹配状况'!C33&gt;=0),3,AND('表3-1 成本收益匹配状况'!C57&lt;0,'表3-1 成本收益匹配状况'!C33&lt;0),0))</f>
        <v>#DIV/0!</v>
      </c>
    </row>
    <row r="7" ht="229" customHeight="1" spans="1:6">
      <c r="A7" s="789"/>
      <c r="B7" s="789"/>
      <c r="C7" s="790" t="s">
        <v>29</v>
      </c>
      <c r="D7" s="787">
        <v>6</v>
      </c>
      <c r="E7" s="793" t="s">
        <v>30</v>
      </c>
      <c r="F7" s="794" t="e">
        <f t="array" ref="F7">IF(封面!B4&lt;&gt;"中国出口信用保险公司",_xlfn.IFS(AND('表3-1 成本收益匹配状况'!C55&gt;=0,'表3-1 成本收益匹配状况'!C52&lt;0),6,AND('表3-1 成本收益匹配状况'!C55&gt;=0,'表3-1 成本收益匹配状况'!C52&gt;=0),3,'表3-1 成本收益匹配状况'!C55&lt;0,0),_xlfn.IFS('表3-1 成本收益匹配状况'!C55&gt;=0,6,AND('表3-1 成本收益匹配状况'!C55&lt;0,'表3-1 成本收益匹配状况'!C37&gt;=0),3,AND('表3-1 成本收益匹配状况'!C55&lt;0,'表3-1 成本收益匹配状况'!C37&lt;0),0))</f>
        <v>#VALUE!</v>
      </c>
    </row>
    <row r="8" ht="229" customHeight="1" spans="1:6">
      <c r="A8" s="789"/>
      <c r="B8" s="791"/>
      <c r="C8" s="790" t="s">
        <v>31</v>
      </c>
      <c r="D8" s="787">
        <v>6</v>
      </c>
      <c r="E8" s="793" t="s">
        <v>32</v>
      </c>
      <c r="F8" s="794" t="e">
        <f t="array" ref="F8">IF(封面!B4&lt;&gt;"中国出口信用保险公司",_xlfn.IFS(AND('表3-1 成本收益匹配状况'!C56&gt;=0,'表3-1 成本收益匹配状况'!C49&lt;0),6,AND('表3-1 成本收益匹配状况'!C56&gt;=0,'表3-1 成本收益匹配状况'!C49&gt;=0),3,'表3-1 成本收益匹配状况'!C56&lt;0,0),_xlfn.IFS('表3-1 成本收益匹配状况'!C56&gt;=0,6,AND('表3-1 成本收益匹配状况'!C56&lt;0,'表3-1 成本收益匹配状况'!C33&gt;=0),3,AND('表3-1 成本收益匹配状况'!C56&lt;0,'表3-1 成本收益匹配状况'!C33&lt;0),0))</f>
        <v>#DIV/0!</v>
      </c>
    </row>
    <row r="9" ht="229" customHeight="1" spans="1:6">
      <c r="A9" s="789"/>
      <c r="B9" s="786" t="s">
        <v>33</v>
      </c>
      <c r="C9" s="790" t="s">
        <v>34</v>
      </c>
      <c r="D9" s="787">
        <v>6</v>
      </c>
      <c r="E9" s="793" t="s">
        <v>35</v>
      </c>
      <c r="F9" s="794">
        <f>IF('表3-2 成本收益匹配压力测试'!C50=0,0,IF(封面!B4&lt;&gt;"中国出口信用保险公司",_xlfn.IFS('表3-2 成本收益匹配压力测试'!H54&gt;=0,6,AND('表3-2 成本收益匹配压力测试'!H54&gt;=-0.05,'表3-2 成本收益匹配压力测试'!H54&lt;0),4,AND('表3-2 成本收益匹配压力测试'!H54&gt;=-0.1,'表3-2 成本收益匹配压力测试'!H54&lt;-0.05),2,'表3-2 成本收益匹配压力测试'!H54&lt;-0.01,0),_xlfn.IFS('表3-2 成本收益匹配压力测试'!H54&gt;=0,6,AND('表3-2 成本收益匹配压力测试'!H54&lt;0,'表3-2 成本收益匹配压力测试'!F54&gt;=0),3,AND('表3-2 成本收益匹配压力测试'!H54&lt;0,'表3-2 成本收益匹配压力测试'!F54&lt;0),0)))</f>
        <v>0</v>
      </c>
    </row>
    <row r="10" ht="229" customHeight="1" spans="1:6">
      <c r="A10" s="791"/>
      <c r="B10" s="786"/>
      <c r="C10" s="790" t="s">
        <v>36</v>
      </c>
      <c r="D10" s="787">
        <v>6</v>
      </c>
      <c r="E10" s="793" t="s">
        <v>37</v>
      </c>
      <c r="F10" s="794">
        <f>IF('表3-2 成本收益匹配压力测试'!C50=0,0,IF(封面!B4&lt;&gt;"中国出口信用保险公司",_xlfn.IFS(AND('表3-2 成本收益匹配压力测试'!H58&gt;=0,'表3-2 成本收益匹配压力测试'!G58&lt;0),6,AND('表3-2 成本收益匹配压力测试'!H58&gt;=0,'表3-2 成本收益匹配压力测试'!G58&gt;=0),4,AND('表3-2 成本收益匹配压力测试'!H58&lt;0,'表3-2 成本收益匹配压力测试'!G58&lt;0),2,AND('表3-2 成本收益匹配压力测试'!H58&lt;0,'表3-2 成本收益匹配压力测试'!G58&gt;=0),0),_xlfn.IFS('表3-2 成本收益匹配压力测试'!H58&gt;=0,6,AND('表3-2 成本收益匹配压力测试'!H58&lt;0,'表3-2 成本收益匹配压力测试'!F58&gt;=0),3,AND('表3-2 成本收益匹配压力测试'!H58&lt;0,'表3-2 成本收益匹配压力测试'!F58&lt;0),0)))</f>
        <v>0</v>
      </c>
    </row>
    <row r="11" ht="52" customHeight="1" spans="1:6">
      <c r="A11" s="788" t="s">
        <v>38</v>
      </c>
      <c r="B11" s="788" t="s">
        <v>39</v>
      </c>
      <c r="C11" s="790" t="s">
        <v>40</v>
      </c>
      <c r="D11" s="787">
        <v>10</v>
      </c>
      <c r="E11" s="766" t="s">
        <v>41</v>
      </c>
      <c r="F11" s="794">
        <f ca="1">IF('表4-1 流动性覆盖率'!C8=0,10,IF('表4-1 流动性覆盖率'!C11&gt;=1,10,0))</f>
        <v>10</v>
      </c>
    </row>
    <row r="12" ht="39" customHeight="1" spans="1:6">
      <c r="A12" s="789"/>
      <c r="B12" s="789"/>
      <c r="C12" s="790" t="s">
        <v>42</v>
      </c>
      <c r="D12" s="787">
        <v>10</v>
      </c>
      <c r="E12" s="766" t="s">
        <v>41</v>
      </c>
      <c r="F12" s="794">
        <f ca="1">IF('表4-1 流动性覆盖率'!D8=0,10,IF('表4-1 流动性覆盖率'!D11&gt;=1,10,0))</f>
        <v>10</v>
      </c>
    </row>
    <row r="13" ht="23" customHeight="1" spans="1:6">
      <c r="A13" s="738" t="s">
        <v>43</v>
      </c>
      <c r="B13" s="738"/>
      <c r="C13" s="738"/>
      <c r="D13" s="738"/>
      <c r="E13" s="738"/>
      <c r="F13" s="795" t="e">
        <f ca="1">SUM(F4:F12)</f>
        <v>#DIV/0!</v>
      </c>
    </row>
  </sheetData>
  <mergeCells count="9">
    <mergeCell ref="A1:F1"/>
    <mergeCell ref="A3:B3"/>
    <mergeCell ref="B4:C4"/>
    <mergeCell ref="A13:E13"/>
    <mergeCell ref="A5:A10"/>
    <mergeCell ref="A11:A12"/>
    <mergeCell ref="B5:B8"/>
    <mergeCell ref="B9:B10"/>
    <mergeCell ref="B11:B12"/>
  </mergeCells>
  <printOptions horizontalCentered="1"/>
  <pageMargins left="0.708661417322835" right="0.708661417322835" top="0.748031496062992" bottom="0.748031496062992" header="0.31496062992126" footer="0.31496062992126"/>
  <pageSetup paperSize="9" scale="48" orientation="portrait"/>
  <headerFooter>
    <oddFooter>&amp;C第 &amp;P 页，共 &amp;N 页</oddFooter>
  </headerFooter>
  <rowBreaks count="1" manualBreakCount="1">
    <brk id="9" max="5" man="1"/>
  </rowBreaks>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C15"/>
  <sheetViews>
    <sheetView view="pageBreakPreview" zoomScale="115" zoomScaleNormal="100" workbookViewId="0">
      <selection activeCell="B19" sqref="B19"/>
    </sheetView>
  </sheetViews>
  <sheetFormatPr defaultColWidth="9" defaultRowHeight="14.25" outlineLevelCol="2"/>
  <cols>
    <col min="1" max="1" width="15.1666666666667" style="768" customWidth="1"/>
    <col min="2" max="2" width="37.8333333333333" style="768" customWidth="1"/>
    <col min="3" max="3" width="82.1666666666667" style="768" customWidth="1"/>
    <col min="4" max="6" width="9" style="768"/>
    <col min="7" max="7" width="16.8333333333333" style="768" customWidth="1"/>
    <col min="8" max="16384" width="9" style="768"/>
  </cols>
  <sheetData>
    <row r="1" ht="28.5" customHeight="1" spans="1:3">
      <c r="A1" s="769" t="s">
        <v>44</v>
      </c>
      <c r="B1" s="770"/>
      <c r="C1" s="770"/>
    </row>
    <row r="2" ht="24" customHeight="1" spans="1:3">
      <c r="A2" s="758" t="s">
        <v>45</v>
      </c>
      <c r="B2" s="758" t="s">
        <v>46</v>
      </c>
      <c r="C2" s="758" t="s">
        <v>44</v>
      </c>
    </row>
    <row r="3" ht="24" customHeight="1" spans="1:3">
      <c r="A3" s="771">
        <v>1</v>
      </c>
      <c r="B3" s="772" t="s">
        <v>47</v>
      </c>
      <c r="C3" s="773" t="s">
        <v>48</v>
      </c>
    </row>
    <row r="4" ht="24" customHeight="1" spans="1:3">
      <c r="A4" s="771">
        <v>2</v>
      </c>
      <c r="B4" s="772"/>
      <c r="C4" s="773" t="s">
        <v>49</v>
      </c>
    </row>
    <row r="5" ht="24" customHeight="1" spans="1:3">
      <c r="A5" s="771">
        <v>3</v>
      </c>
      <c r="B5" s="772"/>
      <c r="C5" s="773" t="s">
        <v>50</v>
      </c>
    </row>
    <row r="6" ht="24" customHeight="1" spans="1:3">
      <c r="A6" s="771">
        <v>4</v>
      </c>
      <c r="B6" s="772" t="s">
        <v>20</v>
      </c>
      <c r="C6" s="773" t="s">
        <v>51</v>
      </c>
    </row>
    <row r="7" ht="24" customHeight="1" spans="1:3">
      <c r="A7" s="771">
        <v>5</v>
      </c>
      <c r="B7" s="772" t="s">
        <v>23</v>
      </c>
      <c r="C7" s="773" t="s">
        <v>52</v>
      </c>
    </row>
    <row r="8" ht="24" customHeight="1" spans="1:3">
      <c r="A8" s="771">
        <v>6</v>
      </c>
      <c r="B8" s="772"/>
      <c r="C8" s="773" t="s">
        <v>53</v>
      </c>
    </row>
    <row r="9" ht="24" customHeight="1" spans="1:3">
      <c r="A9" s="771">
        <v>7</v>
      </c>
      <c r="B9" s="728" t="s">
        <v>38</v>
      </c>
      <c r="C9" s="773" t="s">
        <v>54</v>
      </c>
    </row>
    <row r="10" ht="24" customHeight="1" spans="1:3">
      <c r="A10" s="771">
        <v>8</v>
      </c>
      <c r="B10" s="728" t="s">
        <v>55</v>
      </c>
      <c r="C10" s="773" t="s">
        <v>55</v>
      </c>
    </row>
    <row r="11" ht="13.5" spans="1:3">
      <c r="A11" s="37"/>
      <c r="B11" s="46" t="s">
        <v>56</v>
      </c>
      <c r="C11" s="37"/>
    </row>
    <row r="12" ht="13.5" spans="1:3">
      <c r="A12" s="37"/>
      <c r="B12" s="37" t="s">
        <v>57</v>
      </c>
      <c r="C12" s="37" t="s">
        <v>58</v>
      </c>
    </row>
    <row r="13" ht="13.5" spans="1:3">
      <c r="A13" s="37"/>
      <c r="B13" s="774"/>
      <c r="C13" s="37" t="s">
        <v>59</v>
      </c>
    </row>
    <row r="14" ht="13.5" spans="1:3">
      <c r="A14" s="775"/>
      <c r="B14" s="776" t="s">
        <v>60</v>
      </c>
      <c r="C14" s="37" t="s">
        <v>61</v>
      </c>
    </row>
    <row r="15" ht="33" customHeight="1" spans="1:3">
      <c r="A15" s="37" t="s">
        <v>62</v>
      </c>
      <c r="B15" s="36" t="s">
        <v>63</v>
      </c>
      <c r="C15" s="777"/>
    </row>
  </sheetData>
  <customSheetViews>
    <customSheetView guid="{2B1982F3-BE00-4C95-A5E6-BE7F3CE02B71}" scale="70" showPageBreaks="1" fitToPage="1" printArea="1" view="pageBreakPreview">
      <selection activeCell="C15" sqref="C15"/>
      <pageMargins left="0.708661417322835" right="0.708661417322835" top="0.748031496062992" bottom="0.748031496062992" header="0.31496062992126" footer="0.31496062992126"/>
      <printOptions horizontalCentered="1"/>
      <pageSetup paperSize="9" scale="99" orientation="landscape" horizontalDpi="300" verticalDpi="300"/>
      <headerFooter>
        <oddFooter>&amp;C第 &amp;P 页，共 &amp;N 页</oddFooter>
      </headerFooter>
    </customSheetView>
  </customSheetViews>
  <mergeCells count="2">
    <mergeCell ref="B3:B5"/>
    <mergeCell ref="B7:B8"/>
  </mergeCells>
  <hyperlinks>
    <hyperlink ref="C3" location="'表1-1 资产配置状况'!A1" display="表1-1 资产配置状况"/>
    <hyperlink ref="C5" location="'表1-3 负债产品信息'!A1" display="表1-3 负债产品信息"/>
    <hyperlink ref="C4" location="'表1-2 资产信用状况'!A1" display="表1-2 资产信用状况"/>
    <hyperlink ref="C6" location="'表2-1 沉淀资金匹配（传统保险账户）'!A1" display="表2-1 沉淀资金匹配（传统保险账户）"/>
    <hyperlink ref="C7" location="'表3-1 成本收益匹配状况'!A1" display="表3-1 成本收益匹配状况"/>
    <hyperlink ref="C8" location="'表3-2 成本收益匹配压力测试'!A1" display="表3-2 成本收益匹配压力测试"/>
    <hyperlink ref="C10" location="备注!A1" display="备注"/>
    <hyperlink ref="C9" location="'表4-2 现金流测试_传统保险账户'!A1" display="表4-1 流动性覆盖率"/>
  </hyperlinks>
  <printOptions horizontalCentered="1"/>
  <pageMargins left="0.708661417322835" right="0.708661417322835" top="0.748031496062992" bottom="0.748031496062992" header="0.31496062992126" footer="0.31496062992126"/>
  <pageSetup paperSize="9" scale="99" orientation="landscape" horizontalDpi="300" verticalDpi="300"/>
  <headerFooter>
    <oddFooter>&amp;C第 &amp;P 页，共 &amp;N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F23"/>
  <sheetViews>
    <sheetView showGridLines="0" view="pageBreakPreview" zoomScale="85" zoomScaleNormal="100" workbookViewId="0">
      <selection activeCell="C34" sqref="C34"/>
    </sheetView>
  </sheetViews>
  <sheetFormatPr defaultColWidth="8.83333333333333" defaultRowHeight="12" outlineLevelCol="5"/>
  <cols>
    <col min="1" max="1" width="12.6666666666667" style="36" customWidth="1"/>
    <col min="2" max="2" width="34.6666666666667" style="36" customWidth="1"/>
    <col min="3" max="3" width="51.1666666666667" style="36" customWidth="1"/>
    <col min="4" max="4" width="11.6666666666667" style="36" customWidth="1"/>
    <col min="5" max="5" width="11" style="36" customWidth="1"/>
    <col min="6" max="6" width="20.1666666666667" style="36" customWidth="1"/>
    <col min="7" max="16384" width="8.83333333333333" style="36"/>
  </cols>
  <sheetData>
    <row r="1" ht="30.75" customHeight="1" spans="1:5">
      <c r="A1" s="753" t="s">
        <v>64</v>
      </c>
      <c r="B1" s="754"/>
      <c r="C1" s="754"/>
      <c r="D1" s="754"/>
      <c r="E1" s="754"/>
    </row>
    <row r="2" ht="22.5" customHeight="1" spans="1:5">
      <c r="A2" s="755" t="s">
        <v>46</v>
      </c>
      <c r="B2" s="756"/>
      <c r="C2" s="757"/>
      <c r="D2" s="758" t="s">
        <v>65</v>
      </c>
      <c r="E2" s="758" t="s">
        <v>66</v>
      </c>
    </row>
    <row r="3" ht="22.5" customHeight="1" spans="1:5">
      <c r="A3" s="759" t="s">
        <v>47</v>
      </c>
      <c r="B3" s="760" t="s">
        <v>48</v>
      </c>
      <c r="C3" s="761" t="s">
        <v>67</v>
      </c>
      <c r="D3" s="759" t="s">
        <v>68</v>
      </c>
      <c r="E3" s="759" t="s">
        <v>69</v>
      </c>
    </row>
    <row r="4" ht="22.5" customHeight="1" spans="1:5">
      <c r="A4" s="759"/>
      <c r="B4" s="760"/>
      <c r="C4" s="761" t="s">
        <v>70</v>
      </c>
      <c r="D4" s="759" t="s">
        <v>68</v>
      </c>
      <c r="E4" s="759" t="s">
        <v>69</v>
      </c>
    </row>
    <row r="5" ht="22.5" customHeight="1" spans="1:5">
      <c r="A5" s="759"/>
      <c r="B5" s="760"/>
      <c r="C5" s="761" t="s">
        <v>71</v>
      </c>
      <c r="D5" s="759" t="s">
        <v>68</v>
      </c>
      <c r="E5" s="759" t="s">
        <v>69</v>
      </c>
    </row>
    <row r="6" ht="22.5" customHeight="1" spans="1:5">
      <c r="A6" s="759"/>
      <c r="B6" s="760"/>
      <c r="C6" s="762" t="s">
        <v>72</v>
      </c>
      <c r="D6" s="759" t="s">
        <v>68</v>
      </c>
      <c r="E6" s="759" t="s">
        <v>69</v>
      </c>
    </row>
    <row r="7" ht="22.5" customHeight="1" spans="1:5">
      <c r="A7" s="759"/>
      <c r="B7" s="760"/>
      <c r="C7" s="761" t="s">
        <v>73</v>
      </c>
      <c r="D7" s="759" t="s">
        <v>68</v>
      </c>
      <c r="E7" s="759" t="s">
        <v>69</v>
      </c>
    </row>
    <row r="8" ht="22.5" customHeight="1" spans="1:5">
      <c r="A8" s="759"/>
      <c r="B8" s="760"/>
      <c r="C8" s="761" t="s">
        <v>74</v>
      </c>
      <c r="D8" s="759" t="s">
        <v>68</v>
      </c>
      <c r="E8" s="759" t="s">
        <v>69</v>
      </c>
    </row>
    <row r="9" ht="22.5" customHeight="1" spans="1:5">
      <c r="A9" s="759"/>
      <c r="B9" s="760"/>
      <c r="C9" s="761" t="s">
        <v>75</v>
      </c>
      <c r="D9" s="759" t="s">
        <v>68</v>
      </c>
      <c r="E9" s="759" t="s">
        <v>69</v>
      </c>
    </row>
    <row r="10" ht="22.5" customHeight="1" spans="1:5">
      <c r="A10" s="759"/>
      <c r="B10" s="760" t="s">
        <v>49</v>
      </c>
      <c r="C10" s="761" t="s">
        <v>76</v>
      </c>
      <c r="D10" s="759" t="s">
        <v>68</v>
      </c>
      <c r="E10" s="759" t="s">
        <v>69</v>
      </c>
    </row>
    <row r="11" ht="22.5" customHeight="1" spans="1:5">
      <c r="A11" s="759"/>
      <c r="B11" s="760"/>
      <c r="C11" s="761" t="s">
        <v>77</v>
      </c>
      <c r="D11" s="759" t="s">
        <v>68</v>
      </c>
      <c r="E11" s="759" t="s">
        <v>69</v>
      </c>
    </row>
    <row r="12" ht="22.5" customHeight="1" spans="1:5">
      <c r="A12" s="759"/>
      <c r="B12" s="760"/>
      <c r="C12" s="761" t="s">
        <v>78</v>
      </c>
      <c r="D12" s="759" t="s">
        <v>68</v>
      </c>
      <c r="E12" s="759" t="s">
        <v>69</v>
      </c>
    </row>
    <row r="13" ht="22.5" customHeight="1" spans="1:5">
      <c r="A13" s="759"/>
      <c r="B13" s="760"/>
      <c r="C13" s="761" t="s">
        <v>79</v>
      </c>
      <c r="D13" s="759" t="s">
        <v>80</v>
      </c>
      <c r="E13" s="759" t="s">
        <v>69</v>
      </c>
    </row>
    <row r="14" ht="22.5" customHeight="1" spans="1:5">
      <c r="A14" s="759"/>
      <c r="B14" s="760"/>
      <c r="C14" s="761" t="s">
        <v>81</v>
      </c>
      <c r="D14" s="759" t="s">
        <v>68</v>
      </c>
      <c r="E14" s="759" t="s">
        <v>69</v>
      </c>
    </row>
    <row r="15" ht="22.5" customHeight="1" spans="1:5">
      <c r="A15" s="759"/>
      <c r="B15" s="760" t="s">
        <v>50</v>
      </c>
      <c r="C15" s="761" t="s">
        <v>82</v>
      </c>
      <c r="D15" s="759" t="s">
        <v>68</v>
      </c>
      <c r="E15" s="759" t="s">
        <v>69</v>
      </c>
    </row>
    <row r="16" ht="22.5" customHeight="1" spans="1:5">
      <c r="A16" s="759"/>
      <c r="B16" s="760"/>
      <c r="C16" s="761" t="s">
        <v>83</v>
      </c>
      <c r="D16" s="759" t="s">
        <v>84</v>
      </c>
      <c r="E16" s="759" t="s">
        <v>69</v>
      </c>
    </row>
    <row r="17" ht="22.5" customHeight="1" spans="1:5">
      <c r="A17" s="763" t="s">
        <v>20</v>
      </c>
      <c r="B17" s="764" t="s">
        <v>51</v>
      </c>
      <c r="C17" s="761" t="s">
        <v>85</v>
      </c>
      <c r="D17" s="759" t="s">
        <v>86</v>
      </c>
      <c r="E17" s="759" t="s">
        <v>69</v>
      </c>
    </row>
    <row r="18" ht="22.5" customHeight="1" spans="1:5">
      <c r="A18" s="763"/>
      <c r="B18" s="764"/>
      <c r="C18" s="761" t="s">
        <v>87</v>
      </c>
      <c r="D18" s="759" t="s">
        <v>68</v>
      </c>
      <c r="E18" s="759" t="s">
        <v>69</v>
      </c>
    </row>
    <row r="19" ht="22.5" customHeight="1" spans="1:5">
      <c r="A19" s="763" t="s">
        <v>23</v>
      </c>
      <c r="B19" s="764" t="s">
        <v>52</v>
      </c>
      <c r="C19" s="761" t="s">
        <v>88</v>
      </c>
      <c r="D19" s="759" t="s">
        <v>68</v>
      </c>
      <c r="E19" s="759" t="s">
        <v>69</v>
      </c>
    </row>
    <row r="20" ht="22.5" customHeight="1" spans="1:6">
      <c r="A20" s="763"/>
      <c r="B20" s="764" t="s">
        <v>53</v>
      </c>
      <c r="C20" s="761" t="s">
        <v>89</v>
      </c>
      <c r="D20" s="759" t="s">
        <v>84</v>
      </c>
      <c r="E20" s="759" t="s">
        <v>69</v>
      </c>
      <c r="F20" s="767"/>
    </row>
    <row r="21" ht="22.5" customHeight="1" spans="1:6">
      <c r="A21" s="763"/>
      <c r="B21" s="764"/>
      <c r="C21" s="761" t="s">
        <v>90</v>
      </c>
      <c r="D21" s="759" t="s">
        <v>84</v>
      </c>
      <c r="E21" s="759" t="s">
        <v>69</v>
      </c>
      <c r="F21" s="767"/>
    </row>
    <row r="22" ht="22.5" customHeight="1" spans="1:6">
      <c r="A22" s="763"/>
      <c r="B22" s="764"/>
      <c r="C22" s="761" t="s">
        <v>91</v>
      </c>
      <c r="D22" s="759" t="s">
        <v>84</v>
      </c>
      <c r="E22" s="759" t="s">
        <v>69</v>
      </c>
      <c r="F22" s="767"/>
    </row>
    <row r="23" ht="22.5" customHeight="1" spans="1:5">
      <c r="A23" s="765" t="s">
        <v>38</v>
      </c>
      <c r="B23" s="766" t="s">
        <v>54</v>
      </c>
      <c r="C23" s="766"/>
      <c r="D23" s="759" t="s">
        <v>68</v>
      </c>
      <c r="E23" s="759" t="s">
        <v>69</v>
      </c>
    </row>
  </sheetData>
  <customSheetViews>
    <customSheetView guid="{2B1982F3-BE00-4C95-A5E6-BE7F3CE02B71}" scale="85" showPageBreaks="1" showGridLines="0" printArea="1" view="pageBreakPreview">
      <selection activeCell="B1" sqref="A1:E30"/>
      <pageMargins left="0.7" right="0.7" top="0.75" bottom="0.75" header="0.3" footer="0.3"/>
      <pageSetup paperSize="9" scale="89" orientation="portrait"/>
      <headerFooter/>
    </customSheetView>
  </customSheetViews>
  <mergeCells count="10">
    <mergeCell ref="A2:C2"/>
    <mergeCell ref="B23:C23"/>
    <mergeCell ref="A3:A16"/>
    <mergeCell ref="A17:A18"/>
    <mergeCell ref="A19:A22"/>
    <mergeCell ref="B3:B9"/>
    <mergeCell ref="B10:B14"/>
    <mergeCell ref="B15:B16"/>
    <mergeCell ref="B17:B18"/>
    <mergeCell ref="B20:B22"/>
  </mergeCells>
  <conditionalFormatting sqref="D3:E23">
    <cfRule type="containsText" dxfId="0" priority="2" operator="between" text="精算">
      <formula>NOT(ISERROR(SEARCH("精算",D3)))</formula>
    </cfRule>
  </conditionalFormatting>
  <pageMargins left="0.7" right="0.7" top="0.75" bottom="0.75" header="0.3" footer="0.3"/>
  <pageSetup paperSize="9" scale="73"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pageSetUpPr fitToPage="1"/>
  </sheetPr>
  <dimension ref="A1:O196"/>
  <sheetViews>
    <sheetView view="pageBreakPreview" zoomScale="85" zoomScaleNormal="100" topLeftCell="A35" workbookViewId="0">
      <selection activeCell="C25" sqref="C25"/>
    </sheetView>
  </sheetViews>
  <sheetFormatPr defaultColWidth="9" defaultRowHeight="12"/>
  <cols>
    <col min="1" max="1" width="60.6666666666667" style="37" customWidth="1"/>
    <col min="2" max="2" width="29.5" style="37" customWidth="1"/>
    <col min="3" max="3" width="18.6666666666667" style="37" customWidth="1"/>
    <col min="4" max="4" width="19" style="37" customWidth="1"/>
    <col min="5" max="5" width="21.3333333333333" style="37" customWidth="1"/>
    <col min="6" max="6" width="33.6666666666667" style="37" customWidth="1"/>
    <col min="7" max="7" width="17" style="37" customWidth="1"/>
    <col min="8" max="8" width="12.1666666666667" style="37" customWidth="1"/>
    <col min="9" max="9" width="12.6666666666667" style="37" customWidth="1"/>
    <col min="10" max="10" width="13.1666666666667" style="37" customWidth="1"/>
    <col min="11" max="11" width="12" style="37" customWidth="1"/>
    <col min="12" max="12" width="12.8333333333333" style="37" customWidth="1"/>
    <col min="13" max="13" width="11.6666666666667" style="37" customWidth="1"/>
    <col min="14" max="14" width="10.3333333333333" style="37" customWidth="1"/>
    <col min="15" max="15" width="19.6666666666667" style="37" customWidth="1"/>
    <col min="16" max="16384" width="9" style="37"/>
  </cols>
  <sheetData>
    <row r="1" ht="30" customHeight="1" spans="1:6">
      <c r="A1" s="40" t="s">
        <v>48</v>
      </c>
      <c r="B1" s="517"/>
      <c r="C1" s="517"/>
      <c r="D1" s="292"/>
      <c r="E1" s="292"/>
      <c r="F1" s="292"/>
    </row>
    <row r="2" ht="30.75" customHeight="1" spans="1:7">
      <c r="A2" s="144" t="s">
        <v>2</v>
      </c>
      <c r="B2" s="518" t="str">
        <f>封面!B7</f>
        <v>//</v>
      </c>
      <c r="C2" s="402"/>
      <c r="D2" s="402"/>
      <c r="E2" s="402"/>
      <c r="F2" s="402"/>
      <c r="G2" s="402"/>
    </row>
    <row r="3" ht="23.25" customHeight="1" spans="1:4">
      <c r="A3" s="144" t="s">
        <v>92</v>
      </c>
      <c r="D3" s="519" t="s">
        <v>93</v>
      </c>
    </row>
    <row r="4" ht="24" customHeight="1" spans="1:4">
      <c r="A4" s="520"/>
      <c r="B4" s="521" t="s">
        <v>94</v>
      </c>
      <c r="C4" s="521" t="s">
        <v>95</v>
      </c>
      <c r="D4" s="521" t="s">
        <v>96</v>
      </c>
    </row>
    <row r="5" spans="1:4">
      <c r="A5" s="522"/>
      <c r="B5" s="523"/>
      <c r="C5" s="523"/>
      <c r="D5" s="523"/>
    </row>
    <row r="6" spans="1:4">
      <c r="A6" s="442" t="s">
        <v>97</v>
      </c>
      <c r="B6" s="524"/>
      <c r="C6" s="525"/>
      <c r="D6" s="525"/>
    </row>
    <row r="7" spans="1:4">
      <c r="A7" s="442" t="s">
        <v>98</v>
      </c>
      <c r="B7" s="524"/>
      <c r="C7" s="526"/>
      <c r="D7" s="526"/>
    </row>
    <row r="8" spans="1:4">
      <c r="A8" s="527" t="s">
        <v>99</v>
      </c>
      <c r="B8" s="528"/>
      <c r="C8" s="529"/>
      <c r="D8" s="529"/>
    </row>
    <row r="9" ht="12.75" spans="1:4">
      <c r="A9" s="530" t="s">
        <v>100</v>
      </c>
      <c r="B9" s="531"/>
      <c r="C9" s="532"/>
      <c r="D9" s="532"/>
    </row>
    <row r="10" spans="1:3">
      <c r="A10" s="533"/>
      <c r="B10" s="534"/>
      <c r="C10" s="144"/>
    </row>
    <row r="11" spans="1:3">
      <c r="A11" s="535"/>
      <c r="B11" s="534"/>
      <c r="C11" s="144"/>
    </row>
    <row r="12" spans="1:4">
      <c r="A12" s="144" t="s">
        <v>70</v>
      </c>
      <c r="B12" s="144"/>
      <c r="C12" s="144"/>
      <c r="D12" s="519"/>
    </row>
    <row r="13" s="108" customFormat="1" ht="12.75" spans="1:4">
      <c r="A13" s="144" t="s">
        <v>101</v>
      </c>
      <c r="B13" s="144"/>
      <c r="C13" s="144"/>
      <c r="D13" s="519"/>
    </row>
    <row r="14" ht="12.75" spans="1:12">
      <c r="A14" s="536" t="s">
        <v>102</v>
      </c>
      <c r="B14" s="537" t="s">
        <v>103</v>
      </c>
      <c r="C14" s="144"/>
      <c r="J14" s="190"/>
      <c r="L14" s="190"/>
    </row>
    <row r="15" spans="1:15">
      <c r="A15" s="538"/>
      <c r="B15" s="539" t="s">
        <v>104</v>
      </c>
      <c r="C15" s="540"/>
      <c r="D15" s="540"/>
      <c r="E15" s="540"/>
      <c r="F15" s="570"/>
      <c r="G15" s="571" t="s">
        <v>105</v>
      </c>
      <c r="H15" s="147"/>
      <c r="I15" s="583"/>
      <c r="J15" s="571" t="s">
        <v>106</v>
      </c>
      <c r="K15" s="147"/>
      <c r="L15" s="584"/>
      <c r="M15" s="82" t="s">
        <v>107</v>
      </c>
      <c r="N15" s="589"/>
      <c r="O15" s="590"/>
    </row>
    <row r="16" ht="30" customHeight="1" spans="1:15">
      <c r="A16" s="541"/>
      <c r="B16" s="542" t="s">
        <v>108</v>
      </c>
      <c r="C16" s="543" t="s">
        <v>109</v>
      </c>
      <c r="D16" s="544" t="s">
        <v>110</v>
      </c>
      <c r="E16" s="544" t="s">
        <v>111</v>
      </c>
      <c r="F16" s="572" t="s">
        <v>112</v>
      </c>
      <c r="G16" s="573" t="s">
        <v>108</v>
      </c>
      <c r="H16" s="574" t="s">
        <v>109</v>
      </c>
      <c r="I16" s="585" t="s">
        <v>110</v>
      </c>
      <c r="J16" s="573" t="s">
        <v>108</v>
      </c>
      <c r="K16" s="574" t="s">
        <v>109</v>
      </c>
      <c r="L16" s="586" t="s">
        <v>110</v>
      </c>
      <c r="M16" s="591" t="s">
        <v>108</v>
      </c>
      <c r="N16" s="574" t="s">
        <v>109</v>
      </c>
      <c r="O16" s="585" t="s">
        <v>110</v>
      </c>
    </row>
    <row r="17" spans="1:15">
      <c r="A17" s="450" t="s">
        <v>113</v>
      </c>
      <c r="B17" s="545">
        <f>SUM(B18:B19)</f>
        <v>0</v>
      </c>
      <c r="C17" s="546">
        <f>SUM(C18:C19)</f>
        <v>0</v>
      </c>
      <c r="D17" s="547">
        <f t="shared" ref="D17:D25" si="0">IFERROR(B17/$B$111,0)</f>
        <v>0</v>
      </c>
      <c r="E17" s="575"/>
      <c r="F17" s="576"/>
      <c r="G17" s="545">
        <f>SUM(G18:G19)</f>
        <v>0</v>
      </c>
      <c r="H17" s="546">
        <f>SUM(H18:H19)</f>
        <v>0</v>
      </c>
      <c r="I17" s="587">
        <f t="shared" ref="I17:I25" si="1">IFERROR(G17/$G$111,0)</f>
        <v>0</v>
      </c>
      <c r="J17" s="545">
        <f t="shared" ref="J17:N17" si="2">SUM(J18:J19)</f>
        <v>0</v>
      </c>
      <c r="K17" s="546">
        <f t="shared" si="2"/>
        <v>0</v>
      </c>
      <c r="L17" s="587">
        <f t="shared" ref="L17:L25" si="3">IFERROR(J17/$J$111,0)</f>
        <v>0</v>
      </c>
      <c r="M17" s="545">
        <f t="shared" si="2"/>
        <v>0</v>
      </c>
      <c r="N17" s="546">
        <f t="shared" si="2"/>
        <v>0</v>
      </c>
      <c r="O17" s="592">
        <f t="shared" ref="O17:O25" si="4">IFERROR(M17/$M$111,0)</f>
        <v>0</v>
      </c>
    </row>
    <row r="18" spans="1:15">
      <c r="A18" s="548" t="s">
        <v>114</v>
      </c>
      <c r="B18" s="549"/>
      <c r="C18" s="550"/>
      <c r="D18" s="551">
        <f t="shared" si="0"/>
        <v>0</v>
      </c>
      <c r="E18" s="558"/>
      <c r="F18" s="577"/>
      <c r="G18" s="549"/>
      <c r="H18" s="550"/>
      <c r="I18" s="588">
        <f t="shared" si="1"/>
        <v>0</v>
      </c>
      <c r="J18" s="549"/>
      <c r="K18" s="550"/>
      <c r="L18" s="588">
        <f t="shared" si="3"/>
        <v>0</v>
      </c>
      <c r="M18" s="549"/>
      <c r="N18" s="550"/>
      <c r="O18" s="593">
        <f t="shared" si="4"/>
        <v>0</v>
      </c>
    </row>
    <row r="19" spans="1:15">
      <c r="A19" s="548" t="s">
        <v>115</v>
      </c>
      <c r="B19" s="549"/>
      <c r="C19" s="550"/>
      <c r="D19" s="551">
        <f t="shared" si="0"/>
        <v>0</v>
      </c>
      <c r="E19" s="558"/>
      <c r="F19" s="577"/>
      <c r="G19" s="549"/>
      <c r="H19" s="550"/>
      <c r="I19" s="588">
        <f t="shared" si="1"/>
        <v>0</v>
      </c>
      <c r="J19" s="549"/>
      <c r="K19" s="550"/>
      <c r="L19" s="588">
        <f t="shared" si="3"/>
        <v>0</v>
      </c>
      <c r="M19" s="549"/>
      <c r="N19" s="550"/>
      <c r="O19" s="593">
        <f t="shared" si="4"/>
        <v>0</v>
      </c>
    </row>
    <row r="20" spans="1:15">
      <c r="A20" s="450" t="s">
        <v>116</v>
      </c>
      <c r="B20" s="552">
        <f>B21+B41</f>
        <v>0</v>
      </c>
      <c r="C20" s="553">
        <f>C21+C41</f>
        <v>0</v>
      </c>
      <c r="D20" s="551">
        <f t="shared" si="0"/>
        <v>0</v>
      </c>
      <c r="E20" s="578"/>
      <c r="F20" s="579"/>
      <c r="G20" s="552">
        <f>G21+G41</f>
        <v>0</v>
      </c>
      <c r="H20" s="553">
        <f>H21+H41</f>
        <v>0</v>
      </c>
      <c r="I20" s="588">
        <f t="shared" si="1"/>
        <v>0</v>
      </c>
      <c r="J20" s="552">
        <f>J21+J41</f>
        <v>0</v>
      </c>
      <c r="K20" s="553">
        <f>K21+K41</f>
        <v>0</v>
      </c>
      <c r="L20" s="588">
        <f t="shared" si="3"/>
        <v>0</v>
      </c>
      <c r="M20" s="552">
        <f>M21+M41</f>
        <v>0</v>
      </c>
      <c r="N20" s="553">
        <f>N21+N41</f>
        <v>0</v>
      </c>
      <c r="O20" s="593">
        <f t="shared" si="4"/>
        <v>0</v>
      </c>
    </row>
    <row r="21" spans="1:15">
      <c r="A21" s="450" t="s">
        <v>117</v>
      </c>
      <c r="B21" s="552">
        <f>B22+B32</f>
        <v>0</v>
      </c>
      <c r="C21" s="553">
        <f>C22+C32</f>
        <v>0</v>
      </c>
      <c r="D21" s="551">
        <f t="shared" si="0"/>
        <v>0</v>
      </c>
      <c r="E21" s="578"/>
      <c r="F21" s="579"/>
      <c r="G21" s="552">
        <f>G22+G32</f>
        <v>0</v>
      </c>
      <c r="H21" s="553">
        <f>H22+H32</f>
        <v>0</v>
      </c>
      <c r="I21" s="588">
        <f t="shared" si="1"/>
        <v>0</v>
      </c>
      <c r="J21" s="552">
        <f>J22+J32</f>
        <v>0</v>
      </c>
      <c r="K21" s="553">
        <f>K22+K32</f>
        <v>0</v>
      </c>
      <c r="L21" s="588">
        <f t="shared" si="3"/>
        <v>0</v>
      </c>
      <c r="M21" s="552">
        <f>M22+M32</f>
        <v>0</v>
      </c>
      <c r="N21" s="553">
        <f>N22+N32</f>
        <v>0</v>
      </c>
      <c r="O21" s="593">
        <f t="shared" si="4"/>
        <v>0</v>
      </c>
    </row>
    <row r="22" spans="1:15">
      <c r="A22" s="554" t="s">
        <v>118</v>
      </c>
      <c r="B22" s="555">
        <f>SUM(B23,B24,B26,B28,B27,B29)</f>
        <v>0</v>
      </c>
      <c r="C22" s="556">
        <f>SUM(C23,C24,C26,C28,C27,C29)</f>
        <v>0</v>
      </c>
      <c r="D22" s="551">
        <f t="shared" si="0"/>
        <v>0</v>
      </c>
      <c r="E22" s="558"/>
      <c r="F22" s="577"/>
      <c r="G22" s="555">
        <f>SUM(G23,G24,G26,G28,G27,G29)</f>
        <v>0</v>
      </c>
      <c r="H22" s="556">
        <f>SUM(H23,H24,H26,H28,H27,H29)</f>
        <v>0</v>
      </c>
      <c r="I22" s="588">
        <f t="shared" si="1"/>
        <v>0</v>
      </c>
      <c r="J22" s="555">
        <f>SUM(J23,J24,J26,J28,J27,J29)</f>
        <v>0</v>
      </c>
      <c r="K22" s="556">
        <f>SUM(K23,K24,K26,K28,K27,K29)</f>
        <v>0</v>
      </c>
      <c r="L22" s="588">
        <f t="shared" si="3"/>
        <v>0</v>
      </c>
      <c r="M22" s="555">
        <f>SUM(M23,M24,M26,M28,M27,M29)</f>
        <v>0</v>
      </c>
      <c r="N22" s="556">
        <f>SUM(N23,N24,N26,N28,N27,N29)</f>
        <v>0</v>
      </c>
      <c r="O22" s="593">
        <f t="shared" si="4"/>
        <v>0</v>
      </c>
    </row>
    <row r="23" spans="1:15">
      <c r="A23" s="557" t="s">
        <v>119</v>
      </c>
      <c r="B23" s="549"/>
      <c r="C23" s="558"/>
      <c r="D23" s="551">
        <f t="shared" si="0"/>
        <v>0</v>
      </c>
      <c r="E23" s="558"/>
      <c r="F23" s="577"/>
      <c r="G23" s="580"/>
      <c r="H23" s="558"/>
      <c r="I23" s="588">
        <f t="shared" si="1"/>
        <v>0</v>
      </c>
      <c r="J23" s="580"/>
      <c r="K23" s="558"/>
      <c r="L23" s="588">
        <f t="shared" si="3"/>
        <v>0</v>
      </c>
      <c r="M23" s="580"/>
      <c r="N23" s="558"/>
      <c r="O23" s="593">
        <f t="shared" si="4"/>
        <v>0</v>
      </c>
    </row>
    <row r="24" spans="1:15">
      <c r="A24" s="557" t="s">
        <v>120</v>
      </c>
      <c r="B24" s="549"/>
      <c r="C24" s="558"/>
      <c r="D24" s="551">
        <f t="shared" si="0"/>
        <v>0</v>
      </c>
      <c r="E24" s="558"/>
      <c r="F24" s="577"/>
      <c r="G24" s="580"/>
      <c r="H24" s="558"/>
      <c r="I24" s="588">
        <f t="shared" si="1"/>
        <v>0</v>
      </c>
      <c r="J24" s="580"/>
      <c r="K24" s="558"/>
      <c r="L24" s="588">
        <f t="shared" si="3"/>
        <v>0</v>
      </c>
      <c r="M24" s="580"/>
      <c r="N24" s="558"/>
      <c r="O24" s="593">
        <f t="shared" si="4"/>
        <v>0</v>
      </c>
    </row>
    <row r="25" spans="1:15">
      <c r="A25" s="559" t="s">
        <v>121</v>
      </c>
      <c r="B25" s="549"/>
      <c r="C25" s="558"/>
      <c r="D25" s="551">
        <f t="shared" si="0"/>
        <v>0</v>
      </c>
      <c r="E25" s="558"/>
      <c r="F25" s="577"/>
      <c r="G25" s="580"/>
      <c r="H25" s="558"/>
      <c r="I25" s="588">
        <f t="shared" si="1"/>
        <v>0</v>
      </c>
      <c r="J25" s="580"/>
      <c r="K25" s="558"/>
      <c r="L25" s="588">
        <f t="shared" si="3"/>
        <v>0</v>
      </c>
      <c r="M25" s="580"/>
      <c r="N25" s="558"/>
      <c r="O25" s="593">
        <f t="shared" si="4"/>
        <v>0</v>
      </c>
    </row>
    <row r="26" spans="1:15">
      <c r="A26" s="557" t="s">
        <v>122</v>
      </c>
      <c r="B26" s="549"/>
      <c r="C26" s="558"/>
      <c r="D26" s="551">
        <f t="shared" ref="D26:D85" si="5">IFERROR(B26/$B$111,0)</f>
        <v>0</v>
      </c>
      <c r="E26" s="558"/>
      <c r="F26" s="577"/>
      <c r="G26" s="580"/>
      <c r="H26" s="558"/>
      <c r="I26" s="588">
        <f t="shared" ref="I26:I85" si="6">IFERROR(G26/$G$111,0)</f>
        <v>0</v>
      </c>
      <c r="J26" s="580"/>
      <c r="K26" s="558"/>
      <c r="L26" s="588">
        <f t="shared" ref="L26:L85" si="7">IFERROR(J26/$J$111,0)</f>
        <v>0</v>
      </c>
      <c r="M26" s="580"/>
      <c r="N26" s="558"/>
      <c r="O26" s="593">
        <f t="shared" ref="O26:O85" si="8">IFERROR(M26/$M$111,0)</f>
        <v>0</v>
      </c>
    </row>
    <row r="27" spans="1:15">
      <c r="A27" s="557" t="s">
        <v>123</v>
      </c>
      <c r="B27" s="549"/>
      <c r="C27" s="558"/>
      <c r="D27" s="551">
        <f t="shared" si="5"/>
        <v>0</v>
      </c>
      <c r="E27" s="558"/>
      <c r="F27" s="577"/>
      <c r="G27" s="580"/>
      <c r="H27" s="558"/>
      <c r="I27" s="588">
        <f t="shared" si="6"/>
        <v>0</v>
      </c>
      <c r="J27" s="580"/>
      <c r="K27" s="558"/>
      <c r="L27" s="588">
        <f t="shared" si="7"/>
        <v>0</v>
      </c>
      <c r="M27" s="580"/>
      <c r="N27" s="558"/>
      <c r="O27" s="593">
        <f t="shared" si="8"/>
        <v>0</v>
      </c>
    </row>
    <row r="28" s="513" customFormat="1" spans="1:15">
      <c r="A28" s="557" t="s">
        <v>124</v>
      </c>
      <c r="B28" s="549"/>
      <c r="C28" s="558"/>
      <c r="D28" s="551">
        <f t="shared" si="5"/>
        <v>0</v>
      </c>
      <c r="E28" s="558"/>
      <c r="F28" s="577"/>
      <c r="G28" s="580"/>
      <c r="H28" s="558"/>
      <c r="I28" s="588">
        <f t="shared" si="6"/>
        <v>0</v>
      </c>
      <c r="J28" s="580"/>
      <c r="K28" s="558"/>
      <c r="L28" s="588">
        <f t="shared" si="7"/>
        <v>0</v>
      </c>
      <c r="M28" s="580"/>
      <c r="N28" s="558"/>
      <c r="O28" s="593">
        <f t="shared" si="8"/>
        <v>0</v>
      </c>
    </row>
    <row r="29" s="513" customFormat="1" spans="1:15">
      <c r="A29" s="557" t="s">
        <v>125</v>
      </c>
      <c r="B29" s="549"/>
      <c r="C29" s="558"/>
      <c r="D29" s="551">
        <f t="shared" si="5"/>
        <v>0</v>
      </c>
      <c r="E29" s="558"/>
      <c r="F29" s="577"/>
      <c r="G29" s="580"/>
      <c r="H29" s="558"/>
      <c r="I29" s="588">
        <f t="shared" si="6"/>
        <v>0</v>
      </c>
      <c r="J29" s="580"/>
      <c r="K29" s="558"/>
      <c r="L29" s="588">
        <f t="shared" si="7"/>
        <v>0</v>
      </c>
      <c r="M29" s="580"/>
      <c r="N29" s="558"/>
      <c r="O29" s="593">
        <f t="shared" si="8"/>
        <v>0</v>
      </c>
    </row>
    <row r="30" spans="1:15">
      <c r="A30" s="559" t="s">
        <v>126</v>
      </c>
      <c r="B30" s="549"/>
      <c r="C30" s="558"/>
      <c r="D30" s="551">
        <f t="shared" si="5"/>
        <v>0</v>
      </c>
      <c r="E30" s="558"/>
      <c r="F30" s="577"/>
      <c r="G30" s="580"/>
      <c r="H30" s="558"/>
      <c r="I30" s="588">
        <f t="shared" si="6"/>
        <v>0</v>
      </c>
      <c r="J30" s="580"/>
      <c r="K30" s="558"/>
      <c r="L30" s="588">
        <f t="shared" si="7"/>
        <v>0</v>
      </c>
      <c r="M30" s="580"/>
      <c r="N30" s="558"/>
      <c r="O30" s="593">
        <f t="shared" si="8"/>
        <v>0</v>
      </c>
    </row>
    <row r="31" ht="24" spans="1:15">
      <c r="A31" s="559" t="s">
        <v>127</v>
      </c>
      <c r="B31" s="549"/>
      <c r="C31" s="558"/>
      <c r="D31" s="551">
        <f t="shared" si="5"/>
        <v>0</v>
      </c>
      <c r="E31" s="558"/>
      <c r="F31" s="577"/>
      <c r="G31" s="580"/>
      <c r="H31" s="558"/>
      <c r="I31" s="588">
        <f t="shared" si="6"/>
        <v>0</v>
      </c>
      <c r="J31" s="580"/>
      <c r="K31" s="558"/>
      <c r="L31" s="588">
        <f t="shared" si="7"/>
        <v>0</v>
      </c>
      <c r="M31" s="580"/>
      <c r="N31" s="558"/>
      <c r="O31" s="593">
        <f t="shared" si="8"/>
        <v>0</v>
      </c>
    </row>
    <row r="32" s="36" customFormat="1" spans="1:15">
      <c r="A32" s="554" t="s">
        <v>128</v>
      </c>
      <c r="B32" s="552">
        <f>SUM(B33:B40)</f>
        <v>0</v>
      </c>
      <c r="C32" s="553">
        <f>SUM(C33:C40)</f>
        <v>0</v>
      </c>
      <c r="D32" s="551">
        <f t="shared" si="5"/>
        <v>0</v>
      </c>
      <c r="E32" s="578"/>
      <c r="F32" s="579"/>
      <c r="G32" s="552">
        <f>SUM(G33:G40)</f>
        <v>0</v>
      </c>
      <c r="H32" s="553">
        <f>SUM(H33:H40)</f>
        <v>0</v>
      </c>
      <c r="I32" s="588">
        <f t="shared" si="6"/>
        <v>0</v>
      </c>
      <c r="J32" s="552">
        <f>SUM(J33:J40)</f>
        <v>0</v>
      </c>
      <c r="K32" s="553">
        <f>SUM(K33:K40)</f>
        <v>0</v>
      </c>
      <c r="L32" s="588">
        <f t="shared" si="7"/>
        <v>0</v>
      </c>
      <c r="M32" s="552">
        <f>SUM(M33:M40)</f>
        <v>0</v>
      </c>
      <c r="N32" s="553">
        <f>SUM(N33:N40)</f>
        <v>0</v>
      </c>
      <c r="O32" s="593">
        <f t="shared" si="8"/>
        <v>0</v>
      </c>
    </row>
    <row r="33" s="514" customFormat="1" spans="1:15">
      <c r="A33" s="557" t="s">
        <v>129</v>
      </c>
      <c r="B33" s="549"/>
      <c r="C33" s="550"/>
      <c r="D33" s="551">
        <f t="shared" si="5"/>
        <v>0</v>
      </c>
      <c r="E33" s="558"/>
      <c r="F33" s="577"/>
      <c r="G33" s="549"/>
      <c r="H33" s="550"/>
      <c r="I33" s="588">
        <f t="shared" si="6"/>
        <v>0</v>
      </c>
      <c r="J33" s="549"/>
      <c r="K33" s="550"/>
      <c r="L33" s="588">
        <f t="shared" si="7"/>
        <v>0</v>
      </c>
      <c r="M33" s="549"/>
      <c r="N33" s="550"/>
      <c r="O33" s="593">
        <f t="shared" si="8"/>
        <v>0</v>
      </c>
    </row>
    <row r="34" s="36" customFormat="1" spans="1:15">
      <c r="A34" s="557" t="s">
        <v>130</v>
      </c>
      <c r="B34" s="549"/>
      <c r="C34" s="550"/>
      <c r="D34" s="551">
        <f t="shared" si="5"/>
        <v>0</v>
      </c>
      <c r="E34" s="558"/>
      <c r="F34" s="577"/>
      <c r="G34" s="549"/>
      <c r="H34" s="550"/>
      <c r="I34" s="588">
        <f t="shared" si="6"/>
        <v>0</v>
      </c>
      <c r="J34" s="549"/>
      <c r="K34" s="550"/>
      <c r="L34" s="588">
        <f t="shared" si="7"/>
        <v>0</v>
      </c>
      <c r="M34" s="549"/>
      <c r="N34" s="550"/>
      <c r="O34" s="593">
        <f t="shared" si="8"/>
        <v>0</v>
      </c>
    </row>
    <row r="35" s="514" customFormat="1" spans="1:15">
      <c r="A35" s="557" t="s">
        <v>131</v>
      </c>
      <c r="B35" s="549"/>
      <c r="C35" s="550"/>
      <c r="D35" s="551">
        <f t="shared" si="5"/>
        <v>0</v>
      </c>
      <c r="E35" s="558"/>
      <c r="F35" s="577"/>
      <c r="G35" s="549"/>
      <c r="H35" s="550"/>
      <c r="I35" s="588">
        <f t="shared" si="6"/>
        <v>0</v>
      </c>
      <c r="J35" s="549"/>
      <c r="K35" s="550"/>
      <c r="L35" s="588">
        <f t="shared" si="7"/>
        <v>0</v>
      </c>
      <c r="M35" s="549"/>
      <c r="N35" s="550"/>
      <c r="O35" s="593">
        <f t="shared" si="8"/>
        <v>0</v>
      </c>
    </row>
    <row r="36" s="36" customFormat="1" ht="24" spans="1:15">
      <c r="A36" s="557" t="s">
        <v>132</v>
      </c>
      <c r="B36" s="549"/>
      <c r="C36" s="550"/>
      <c r="D36" s="551">
        <f t="shared" si="5"/>
        <v>0</v>
      </c>
      <c r="E36" s="558"/>
      <c r="F36" s="577"/>
      <c r="G36" s="549"/>
      <c r="H36" s="550"/>
      <c r="I36" s="588">
        <f t="shared" si="6"/>
        <v>0</v>
      </c>
      <c r="J36" s="549"/>
      <c r="K36" s="550"/>
      <c r="L36" s="588">
        <f t="shared" si="7"/>
        <v>0</v>
      </c>
      <c r="M36" s="549"/>
      <c r="N36" s="550"/>
      <c r="O36" s="593">
        <f t="shared" si="8"/>
        <v>0</v>
      </c>
    </row>
    <row r="37" s="515" customFormat="1" spans="1:15">
      <c r="A37" s="557" t="s">
        <v>133</v>
      </c>
      <c r="B37" s="549"/>
      <c r="C37" s="550"/>
      <c r="D37" s="551">
        <f t="shared" si="5"/>
        <v>0</v>
      </c>
      <c r="E37" s="558"/>
      <c r="F37" s="577"/>
      <c r="G37" s="549"/>
      <c r="H37" s="550"/>
      <c r="I37" s="588">
        <f t="shared" si="6"/>
        <v>0</v>
      </c>
      <c r="J37" s="549"/>
      <c r="K37" s="550"/>
      <c r="L37" s="588">
        <f t="shared" si="7"/>
        <v>0</v>
      </c>
      <c r="M37" s="549"/>
      <c r="N37" s="550"/>
      <c r="O37" s="593">
        <f t="shared" si="8"/>
        <v>0</v>
      </c>
    </row>
    <row r="38" s="514" customFormat="1" spans="1:15">
      <c r="A38" s="557" t="s">
        <v>134</v>
      </c>
      <c r="B38" s="549"/>
      <c r="C38" s="550"/>
      <c r="D38" s="551">
        <f t="shared" si="5"/>
        <v>0</v>
      </c>
      <c r="E38" s="558"/>
      <c r="F38" s="577"/>
      <c r="G38" s="549"/>
      <c r="H38" s="550"/>
      <c r="I38" s="588">
        <f t="shared" si="6"/>
        <v>0</v>
      </c>
      <c r="J38" s="549"/>
      <c r="K38" s="550"/>
      <c r="L38" s="588">
        <f t="shared" si="7"/>
        <v>0</v>
      </c>
      <c r="M38" s="549"/>
      <c r="N38" s="550"/>
      <c r="O38" s="593">
        <f t="shared" si="8"/>
        <v>0</v>
      </c>
    </row>
    <row r="39" spans="1:15">
      <c r="A39" s="557" t="s">
        <v>135</v>
      </c>
      <c r="B39" s="549"/>
      <c r="C39" s="550"/>
      <c r="D39" s="551">
        <f t="shared" si="5"/>
        <v>0</v>
      </c>
      <c r="E39" s="558"/>
      <c r="F39" s="577"/>
      <c r="G39" s="549"/>
      <c r="H39" s="550"/>
      <c r="I39" s="588">
        <f t="shared" si="6"/>
        <v>0</v>
      </c>
      <c r="J39" s="549"/>
      <c r="K39" s="550"/>
      <c r="L39" s="588">
        <f t="shared" si="7"/>
        <v>0</v>
      </c>
      <c r="M39" s="549"/>
      <c r="N39" s="550"/>
      <c r="O39" s="593">
        <f t="shared" si="8"/>
        <v>0</v>
      </c>
    </row>
    <row r="40" spans="1:15">
      <c r="A40" s="557" t="s">
        <v>136</v>
      </c>
      <c r="B40" s="549"/>
      <c r="C40" s="550"/>
      <c r="D40" s="551">
        <f t="shared" si="5"/>
        <v>0</v>
      </c>
      <c r="E40" s="558"/>
      <c r="F40" s="577"/>
      <c r="G40" s="549"/>
      <c r="H40" s="550"/>
      <c r="I40" s="588">
        <f t="shared" si="6"/>
        <v>0</v>
      </c>
      <c r="J40" s="549"/>
      <c r="K40" s="550"/>
      <c r="L40" s="588">
        <f t="shared" si="7"/>
        <v>0</v>
      </c>
      <c r="M40" s="549"/>
      <c r="N40" s="550"/>
      <c r="O40" s="593">
        <f t="shared" si="8"/>
        <v>0</v>
      </c>
    </row>
    <row r="41" spans="1:15">
      <c r="A41" s="560" t="s">
        <v>137</v>
      </c>
      <c r="B41" s="555">
        <f t="shared" ref="B41:H41" si="9">SUM(B42,B43,B44,B46,B47)</f>
        <v>0</v>
      </c>
      <c r="C41" s="556">
        <f t="shared" si="9"/>
        <v>0</v>
      </c>
      <c r="D41" s="551">
        <f t="shared" si="5"/>
        <v>0</v>
      </c>
      <c r="E41" s="558"/>
      <c r="F41" s="577"/>
      <c r="G41" s="555">
        <f t="shared" si="9"/>
        <v>0</v>
      </c>
      <c r="H41" s="556">
        <f t="shared" si="9"/>
        <v>0</v>
      </c>
      <c r="I41" s="588">
        <f t="shared" si="6"/>
        <v>0</v>
      </c>
      <c r="J41" s="555">
        <f>SUM(J42,J43,J44,J46,J47)</f>
        <v>0</v>
      </c>
      <c r="K41" s="556">
        <f>SUM(K42,K43,K44,K46,K47)</f>
        <v>0</v>
      </c>
      <c r="L41" s="588">
        <f t="shared" si="7"/>
        <v>0</v>
      </c>
      <c r="M41" s="555">
        <f>SUM(M42,M43,M44,M46,M47)</f>
        <v>0</v>
      </c>
      <c r="N41" s="556">
        <f>SUM(N42,N43,N44,N46,N47)</f>
        <v>0</v>
      </c>
      <c r="O41" s="593">
        <f t="shared" si="8"/>
        <v>0</v>
      </c>
    </row>
    <row r="42" spans="1:15">
      <c r="A42" s="561" t="s">
        <v>138</v>
      </c>
      <c r="B42" s="549"/>
      <c r="C42" s="550"/>
      <c r="D42" s="551">
        <f t="shared" si="5"/>
        <v>0</v>
      </c>
      <c r="E42" s="558"/>
      <c r="F42" s="577"/>
      <c r="G42" s="549"/>
      <c r="H42" s="550"/>
      <c r="I42" s="588">
        <f t="shared" si="6"/>
        <v>0</v>
      </c>
      <c r="J42" s="549"/>
      <c r="K42" s="550"/>
      <c r="L42" s="588">
        <f t="shared" si="7"/>
        <v>0</v>
      </c>
      <c r="M42" s="549"/>
      <c r="N42" s="550"/>
      <c r="O42" s="593">
        <f t="shared" si="8"/>
        <v>0</v>
      </c>
    </row>
    <row r="43" spans="1:15">
      <c r="A43" s="561" t="s">
        <v>139</v>
      </c>
      <c r="B43" s="549"/>
      <c r="C43" s="550"/>
      <c r="D43" s="551">
        <f t="shared" si="5"/>
        <v>0</v>
      </c>
      <c r="E43" s="558"/>
      <c r="F43" s="577"/>
      <c r="G43" s="549"/>
      <c r="H43" s="550"/>
      <c r="I43" s="588">
        <f t="shared" si="6"/>
        <v>0</v>
      </c>
      <c r="J43" s="549"/>
      <c r="K43" s="550"/>
      <c r="L43" s="588">
        <f t="shared" si="7"/>
        <v>0</v>
      </c>
      <c r="M43" s="549"/>
      <c r="N43" s="550"/>
      <c r="O43" s="593">
        <f t="shared" si="8"/>
        <v>0</v>
      </c>
    </row>
    <row r="44" spans="1:15">
      <c r="A44" s="561" t="s">
        <v>140</v>
      </c>
      <c r="B44" s="549"/>
      <c r="C44" s="550"/>
      <c r="D44" s="551">
        <f t="shared" si="5"/>
        <v>0</v>
      </c>
      <c r="E44" s="558"/>
      <c r="F44" s="577"/>
      <c r="G44" s="549"/>
      <c r="H44" s="550"/>
      <c r="I44" s="588">
        <f t="shared" si="6"/>
        <v>0</v>
      </c>
      <c r="J44" s="549"/>
      <c r="K44" s="550"/>
      <c r="L44" s="588">
        <f t="shared" si="7"/>
        <v>0</v>
      </c>
      <c r="M44" s="549"/>
      <c r="N44" s="550"/>
      <c r="O44" s="593">
        <f t="shared" si="8"/>
        <v>0</v>
      </c>
    </row>
    <row r="45" spans="1:15">
      <c r="A45" s="562" t="s">
        <v>141</v>
      </c>
      <c r="B45" s="549"/>
      <c r="C45" s="550"/>
      <c r="D45" s="551">
        <f t="shared" si="5"/>
        <v>0</v>
      </c>
      <c r="E45" s="558"/>
      <c r="F45" s="577"/>
      <c r="G45" s="549"/>
      <c r="H45" s="550"/>
      <c r="I45" s="588">
        <f t="shared" si="6"/>
        <v>0</v>
      </c>
      <c r="J45" s="549"/>
      <c r="K45" s="550"/>
      <c r="L45" s="588">
        <f t="shared" si="7"/>
        <v>0</v>
      </c>
      <c r="M45" s="549"/>
      <c r="N45" s="550"/>
      <c r="O45" s="593">
        <f t="shared" si="8"/>
        <v>0</v>
      </c>
    </row>
    <row r="46" spans="1:15">
      <c r="A46" s="563" t="s">
        <v>142</v>
      </c>
      <c r="B46" s="549"/>
      <c r="C46" s="550"/>
      <c r="D46" s="551">
        <f t="shared" si="5"/>
        <v>0</v>
      </c>
      <c r="E46" s="558"/>
      <c r="F46" s="577"/>
      <c r="G46" s="549"/>
      <c r="H46" s="550"/>
      <c r="I46" s="588">
        <f t="shared" si="6"/>
        <v>0</v>
      </c>
      <c r="J46" s="549"/>
      <c r="K46" s="550"/>
      <c r="L46" s="588">
        <f t="shared" si="7"/>
        <v>0</v>
      </c>
      <c r="M46" s="549"/>
      <c r="N46" s="550"/>
      <c r="O46" s="593">
        <f t="shared" si="8"/>
        <v>0</v>
      </c>
    </row>
    <row r="47" s="514" customFormat="1" spans="1:15">
      <c r="A47" s="563" t="s">
        <v>143</v>
      </c>
      <c r="B47" s="549"/>
      <c r="C47" s="550"/>
      <c r="D47" s="551">
        <f t="shared" si="5"/>
        <v>0</v>
      </c>
      <c r="E47" s="558"/>
      <c r="F47" s="577"/>
      <c r="G47" s="549"/>
      <c r="H47" s="550"/>
      <c r="I47" s="588">
        <f t="shared" si="6"/>
        <v>0</v>
      </c>
      <c r="J47" s="549"/>
      <c r="K47" s="550"/>
      <c r="L47" s="588">
        <f t="shared" si="7"/>
        <v>0</v>
      </c>
      <c r="M47" s="549"/>
      <c r="N47" s="550"/>
      <c r="O47" s="593">
        <f t="shared" si="8"/>
        <v>0</v>
      </c>
    </row>
    <row r="48" spans="1:15">
      <c r="A48" s="564" t="s">
        <v>144</v>
      </c>
      <c r="B48" s="552">
        <f t="shared" ref="B48:H48" si="10">SUM(B49,B67)</f>
        <v>0</v>
      </c>
      <c r="C48" s="553">
        <f t="shared" si="10"/>
        <v>0</v>
      </c>
      <c r="D48" s="551">
        <f t="shared" si="5"/>
        <v>0</v>
      </c>
      <c r="E48" s="578"/>
      <c r="F48" s="579"/>
      <c r="G48" s="552">
        <f t="shared" si="10"/>
        <v>0</v>
      </c>
      <c r="H48" s="553">
        <f t="shared" si="10"/>
        <v>0</v>
      </c>
      <c r="I48" s="588">
        <f t="shared" si="6"/>
        <v>0</v>
      </c>
      <c r="J48" s="552">
        <f t="shared" ref="J48:N48" si="11">SUM(J49,J67)</f>
        <v>0</v>
      </c>
      <c r="K48" s="553">
        <f t="shared" si="11"/>
        <v>0</v>
      </c>
      <c r="L48" s="588">
        <f t="shared" si="7"/>
        <v>0</v>
      </c>
      <c r="M48" s="552">
        <f t="shared" si="11"/>
        <v>0</v>
      </c>
      <c r="N48" s="553">
        <f t="shared" si="11"/>
        <v>0</v>
      </c>
      <c r="O48" s="593">
        <f t="shared" si="8"/>
        <v>0</v>
      </c>
    </row>
    <row r="49" spans="1:15">
      <c r="A49" s="548" t="s">
        <v>145</v>
      </c>
      <c r="B49" s="565">
        <f t="shared" ref="B49:H49" si="12">SUM(B52,B54,B56:B62,B64,B65,B66)</f>
        <v>0</v>
      </c>
      <c r="C49" s="566">
        <f t="shared" si="12"/>
        <v>0</v>
      </c>
      <c r="D49" s="551">
        <f t="shared" si="5"/>
        <v>0</v>
      </c>
      <c r="E49" s="581"/>
      <c r="F49" s="582"/>
      <c r="G49" s="565">
        <f t="shared" si="12"/>
        <v>0</v>
      </c>
      <c r="H49" s="566">
        <f t="shared" si="12"/>
        <v>0</v>
      </c>
      <c r="I49" s="588">
        <f t="shared" si="6"/>
        <v>0</v>
      </c>
      <c r="J49" s="565">
        <f t="shared" ref="J49:N49" si="13">SUM(J52,J54,J56:J62,J64,J65,J66)</f>
        <v>0</v>
      </c>
      <c r="K49" s="566">
        <f t="shared" si="13"/>
        <v>0</v>
      </c>
      <c r="L49" s="588">
        <f t="shared" si="7"/>
        <v>0</v>
      </c>
      <c r="M49" s="565">
        <f t="shared" si="13"/>
        <v>0</v>
      </c>
      <c r="N49" s="566">
        <f t="shared" si="13"/>
        <v>0</v>
      </c>
      <c r="O49" s="593">
        <f t="shared" si="8"/>
        <v>0</v>
      </c>
    </row>
    <row r="50" spans="1:15">
      <c r="A50" s="567" t="s">
        <v>146</v>
      </c>
      <c r="B50" s="549"/>
      <c r="C50" s="550"/>
      <c r="D50" s="551">
        <f t="shared" si="5"/>
        <v>0</v>
      </c>
      <c r="E50" s="558"/>
      <c r="F50" s="577"/>
      <c r="G50" s="549"/>
      <c r="H50" s="550"/>
      <c r="I50" s="588">
        <f t="shared" si="6"/>
        <v>0</v>
      </c>
      <c r="J50" s="549"/>
      <c r="K50" s="550"/>
      <c r="L50" s="588">
        <f t="shared" si="7"/>
        <v>0</v>
      </c>
      <c r="M50" s="549"/>
      <c r="N50" s="550"/>
      <c r="O50" s="593">
        <f t="shared" si="8"/>
        <v>0</v>
      </c>
    </row>
    <row r="51" spans="1:15">
      <c r="A51" s="567" t="s">
        <v>147</v>
      </c>
      <c r="B51" s="549"/>
      <c r="C51" s="550"/>
      <c r="D51" s="551">
        <f t="shared" si="5"/>
        <v>0</v>
      </c>
      <c r="E51" s="558"/>
      <c r="F51" s="577"/>
      <c r="G51" s="549"/>
      <c r="H51" s="550"/>
      <c r="I51" s="588">
        <f t="shared" si="6"/>
        <v>0</v>
      </c>
      <c r="J51" s="549"/>
      <c r="K51" s="550"/>
      <c r="L51" s="588">
        <f t="shared" si="7"/>
        <v>0</v>
      </c>
      <c r="M51" s="549"/>
      <c r="N51" s="550"/>
      <c r="O51" s="593">
        <f t="shared" si="8"/>
        <v>0</v>
      </c>
    </row>
    <row r="52" spans="1:15">
      <c r="A52" s="567" t="s">
        <v>148</v>
      </c>
      <c r="B52" s="549"/>
      <c r="C52" s="550"/>
      <c r="D52" s="551">
        <f t="shared" si="5"/>
        <v>0</v>
      </c>
      <c r="E52" s="558"/>
      <c r="F52" s="577"/>
      <c r="G52" s="549"/>
      <c r="H52" s="550"/>
      <c r="I52" s="588">
        <f t="shared" si="6"/>
        <v>0</v>
      </c>
      <c r="J52" s="549"/>
      <c r="K52" s="550"/>
      <c r="L52" s="588">
        <f t="shared" si="7"/>
        <v>0</v>
      </c>
      <c r="M52" s="549"/>
      <c r="N52" s="550"/>
      <c r="O52" s="593">
        <f t="shared" si="8"/>
        <v>0</v>
      </c>
    </row>
    <row r="53" spans="1:15">
      <c r="A53" s="568" t="s">
        <v>149</v>
      </c>
      <c r="B53" s="549"/>
      <c r="C53" s="550"/>
      <c r="D53" s="551">
        <f t="shared" si="5"/>
        <v>0</v>
      </c>
      <c r="E53" s="558"/>
      <c r="F53" s="577"/>
      <c r="G53" s="549"/>
      <c r="H53" s="550"/>
      <c r="I53" s="588">
        <f t="shared" si="6"/>
        <v>0</v>
      </c>
      <c r="J53" s="549"/>
      <c r="K53" s="550"/>
      <c r="L53" s="588">
        <f t="shared" si="7"/>
        <v>0</v>
      </c>
      <c r="M53" s="549"/>
      <c r="N53" s="550"/>
      <c r="O53" s="593">
        <f t="shared" si="8"/>
        <v>0</v>
      </c>
    </row>
    <row r="54" spans="1:15">
      <c r="A54" s="567" t="s">
        <v>150</v>
      </c>
      <c r="B54" s="549"/>
      <c r="C54" s="550"/>
      <c r="D54" s="551">
        <f t="shared" si="5"/>
        <v>0</v>
      </c>
      <c r="E54" s="558"/>
      <c r="F54" s="577"/>
      <c r="G54" s="549"/>
      <c r="H54" s="550"/>
      <c r="I54" s="588">
        <f t="shared" si="6"/>
        <v>0</v>
      </c>
      <c r="J54" s="549"/>
      <c r="K54" s="550"/>
      <c r="L54" s="588">
        <f t="shared" si="7"/>
        <v>0</v>
      </c>
      <c r="M54" s="549"/>
      <c r="N54" s="550"/>
      <c r="O54" s="593">
        <f t="shared" si="8"/>
        <v>0</v>
      </c>
    </row>
    <row r="55" spans="1:15">
      <c r="A55" s="559" t="s">
        <v>151</v>
      </c>
      <c r="B55" s="549"/>
      <c r="C55" s="550"/>
      <c r="D55" s="551">
        <f t="shared" si="5"/>
        <v>0</v>
      </c>
      <c r="E55" s="558"/>
      <c r="F55" s="577"/>
      <c r="G55" s="549"/>
      <c r="H55" s="550"/>
      <c r="I55" s="588">
        <f t="shared" si="6"/>
        <v>0</v>
      </c>
      <c r="J55" s="549"/>
      <c r="K55" s="550"/>
      <c r="L55" s="588">
        <f t="shared" si="7"/>
        <v>0</v>
      </c>
      <c r="M55" s="549"/>
      <c r="N55" s="550"/>
      <c r="O55" s="593">
        <f t="shared" si="8"/>
        <v>0</v>
      </c>
    </row>
    <row r="56" spans="1:15">
      <c r="A56" s="567" t="s">
        <v>152</v>
      </c>
      <c r="B56" s="549"/>
      <c r="C56" s="550"/>
      <c r="D56" s="551">
        <f t="shared" si="5"/>
        <v>0</v>
      </c>
      <c r="E56" s="558"/>
      <c r="F56" s="577"/>
      <c r="G56" s="549"/>
      <c r="H56" s="550"/>
      <c r="I56" s="588">
        <f t="shared" si="6"/>
        <v>0</v>
      </c>
      <c r="J56" s="549"/>
      <c r="K56" s="550"/>
      <c r="L56" s="588">
        <f t="shared" si="7"/>
        <v>0</v>
      </c>
      <c r="M56" s="549"/>
      <c r="N56" s="550"/>
      <c r="O56" s="593">
        <f t="shared" si="8"/>
        <v>0</v>
      </c>
    </row>
    <row r="57" s="513" customFormat="1" spans="1:15">
      <c r="A57" s="567" t="s">
        <v>153</v>
      </c>
      <c r="B57" s="549"/>
      <c r="C57" s="550"/>
      <c r="D57" s="551">
        <f t="shared" si="5"/>
        <v>0</v>
      </c>
      <c r="E57" s="558"/>
      <c r="F57" s="577"/>
      <c r="G57" s="549"/>
      <c r="H57" s="550"/>
      <c r="I57" s="588">
        <f t="shared" si="6"/>
        <v>0</v>
      </c>
      <c r="J57" s="549"/>
      <c r="K57" s="550"/>
      <c r="L57" s="588">
        <f t="shared" si="7"/>
        <v>0</v>
      </c>
      <c r="M57" s="549"/>
      <c r="N57" s="550"/>
      <c r="O57" s="593">
        <f t="shared" si="8"/>
        <v>0</v>
      </c>
    </row>
    <row r="58" s="513" customFormat="1" spans="1:15">
      <c r="A58" s="567" t="s">
        <v>154</v>
      </c>
      <c r="B58" s="549"/>
      <c r="C58" s="550"/>
      <c r="D58" s="551">
        <f t="shared" si="5"/>
        <v>0</v>
      </c>
      <c r="E58" s="558"/>
      <c r="F58" s="577"/>
      <c r="G58" s="549"/>
      <c r="H58" s="550"/>
      <c r="I58" s="588">
        <f t="shared" si="6"/>
        <v>0</v>
      </c>
      <c r="J58" s="549"/>
      <c r="K58" s="550"/>
      <c r="L58" s="588">
        <f t="shared" si="7"/>
        <v>0</v>
      </c>
      <c r="M58" s="549"/>
      <c r="N58" s="550"/>
      <c r="O58" s="593">
        <f t="shared" si="8"/>
        <v>0</v>
      </c>
    </row>
    <row r="59" s="514" customFormat="1" ht="24" spans="1:15">
      <c r="A59" s="567" t="s">
        <v>155</v>
      </c>
      <c r="B59" s="549"/>
      <c r="C59" s="550"/>
      <c r="D59" s="551">
        <f t="shared" si="5"/>
        <v>0</v>
      </c>
      <c r="E59" s="558"/>
      <c r="F59" s="577"/>
      <c r="G59" s="549"/>
      <c r="H59" s="550"/>
      <c r="I59" s="588">
        <f t="shared" si="6"/>
        <v>0</v>
      </c>
      <c r="J59" s="549"/>
      <c r="K59" s="550"/>
      <c r="L59" s="588">
        <f t="shared" si="7"/>
        <v>0</v>
      </c>
      <c r="M59" s="549"/>
      <c r="N59" s="550"/>
      <c r="O59" s="593">
        <f t="shared" si="8"/>
        <v>0</v>
      </c>
    </row>
    <row r="60" s="514" customFormat="1" ht="24" spans="1:15">
      <c r="A60" s="567" t="s">
        <v>156</v>
      </c>
      <c r="B60" s="549"/>
      <c r="C60" s="558"/>
      <c r="D60" s="551">
        <f t="shared" si="5"/>
        <v>0</v>
      </c>
      <c r="E60" s="558"/>
      <c r="F60" s="577"/>
      <c r="G60" s="580"/>
      <c r="H60" s="558"/>
      <c r="I60" s="588">
        <f t="shared" si="6"/>
        <v>0</v>
      </c>
      <c r="J60" s="580"/>
      <c r="K60" s="558"/>
      <c r="L60" s="588">
        <f t="shared" si="7"/>
        <v>0</v>
      </c>
      <c r="M60" s="580"/>
      <c r="N60" s="558"/>
      <c r="O60" s="593">
        <f t="shared" si="8"/>
        <v>0</v>
      </c>
    </row>
    <row r="61" ht="24" spans="1:15">
      <c r="A61" s="567" t="s">
        <v>157</v>
      </c>
      <c r="B61" s="549"/>
      <c r="C61" s="558"/>
      <c r="D61" s="551">
        <f t="shared" si="5"/>
        <v>0</v>
      </c>
      <c r="E61" s="558"/>
      <c r="F61" s="577"/>
      <c r="G61" s="580"/>
      <c r="H61" s="558"/>
      <c r="I61" s="588">
        <f t="shared" si="6"/>
        <v>0</v>
      </c>
      <c r="J61" s="580"/>
      <c r="K61" s="558"/>
      <c r="L61" s="588">
        <f t="shared" si="7"/>
        <v>0</v>
      </c>
      <c r="M61" s="580"/>
      <c r="N61" s="558"/>
      <c r="O61" s="593">
        <f t="shared" si="8"/>
        <v>0</v>
      </c>
    </row>
    <row r="62" spans="1:15">
      <c r="A62" s="567" t="s">
        <v>158</v>
      </c>
      <c r="B62" s="549"/>
      <c r="C62" s="558"/>
      <c r="D62" s="551">
        <f t="shared" si="5"/>
        <v>0</v>
      </c>
      <c r="E62" s="558"/>
      <c r="F62" s="577"/>
      <c r="G62" s="580"/>
      <c r="H62" s="558"/>
      <c r="I62" s="588">
        <f t="shared" si="6"/>
        <v>0</v>
      </c>
      <c r="J62" s="580"/>
      <c r="K62" s="558"/>
      <c r="L62" s="588">
        <f t="shared" si="7"/>
        <v>0</v>
      </c>
      <c r="M62" s="580"/>
      <c r="N62" s="558"/>
      <c r="O62" s="593">
        <f t="shared" si="8"/>
        <v>0</v>
      </c>
    </row>
    <row r="63" spans="1:15">
      <c r="A63" s="569" t="s">
        <v>159</v>
      </c>
      <c r="B63" s="549"/>
      <c r="C63" s="550"/>
      <c r="D63" s="551">
        <f t="shared" si="5"/>
        <v>0</v>
      </c>
      <c r="E63" s="558"/>
      <c r="F63" s="577"/>
      <c r="G63" s="549"/>
      <c r="H63" s="550"/>
      <c r="I63" s="588">
        <f t="shared" si="6"/>
        <v>0</v>
      </c>
      <c r="J63" s="549"/>
      <c r="K63" s="550"/>
      <c r="L63" s="588">
        <f t="shared" si="7"/>
        <v>0</v>
      </c>
      <c r="M63" s="549"/>
      <c r="N63" s="550"/>
      <c r="O63" s="593">
        <f t="shared" si="8"/>
        <v>0</v>
      </c>
    </row>
    <row r="64" spans="1:15">
      <c r="A64" s="567" t="s">
        <v>160</v>
      </c>
      <c r="B64" s="549"/>
      <c r="C64" s="550"/>
      <c r="D64" s="551">
        <f t="shared" si="5"/>
        <v>0</v>
      </c>
      <c r="E64" s="558"/>
      <c r="F64" s="577"/>
      <c r="G64" s="549"/>
      <c r="H64" s="550"/>
      <c r="I64" s="588">
        <f t="shared" si="6"/>
        <v>0</v>
      </c>
      <c r="J64" s="549"/>
      <c r="K64" s="550"/>
      <c r="L64" s="588">
        <f t="shared" si="7"/>
        <v>0</v>
      </c>
      <c r="M64" s="549"/>
      <c r="N64" s="550"/>
      <c r="O64" s="593">
        <f t="shared" si="8"/>
        <v>0</v>
      </c>
    </row>
    <row r="65" spans="1:15">
      <c r="A65" s="567" t="s">
        <v>161</v>
      </c>
      <c r="B65" s="549"/>
      <c r="C65" s="550"/>
      <c r="D65" s="551">
        <f t="shared" si="5"/>
        <v>0</v>
      </c>
      <c r="E65" s="558"/>
      <c r="F65" s="577"/>
      <c r="G65" s="549"/>
      <c r="H65" s="550"/>
      <c r="I65" s="588">
        <f t="shared" si="6"/>
        <v>0</v>
      </c>
      <c r="J65" s="549"/>
      <c r="K65" s="550"/>
      <c r="L65" s="588">
        <f t="shared" si="7"/>
        <v>0</v>
      </c>
      <c r="M65" s="549"/>
      <c r="N65" s="550"/>
      <c r="O65" s="593">
        <f t="shared" si="8"/>
        <v>0</v>
      </c>
    </row>
    <row r="66" spans="1:15">
      <c r="A66" s="567" t="s">
        <v>162</v>
      </c>
      <c r="B66" s="549"/>
      <c r="C66" s="550"/>
      <c r="D66" s="551">
        <f t="shared" si="5"/>
        <v>0</v>
      </c>
      <c r="E66" s="558"/>
      <c r="F66" s="577"/>
      <c r="G66" s="549"/>
      <c r="H66" s="550"/>
      <c r="I66" s="588">
        <f t="shared" si="6"/>
        <v>0</v>
      </c>
      <c r="J66" s="549"/>
      <c r="K66" s="550"/>
      <c r="L66" s="588">
        <f t="shared" si="7"/>
        <v>0</v>
      </c>
      <c r="M66" s="549"/>
      <c r="N66" s="550"/>
      <c r="O66" s="593">
        <f t="shared" si="8"/>
        <v>0</v>
      </c>
    </row>
    <row r="67" s="513" customFormat="1" spans="1:15">
      <c r="A67" s="548" t="s">
        <v>163</v>
      </c>
      <c r="B67" s="565">
        <f>SUM(B70,B73:B82)</f>
        <v>0</v>
      </c>
      <c r="C67" s="566">
        <f>SUM(C70,C73:C82)</f>
        <v>0</v>
      </c>
      <c r="D67" s="551">
        <f t="shared" si="5"/>
        <v>0</v>
      </c>
      <c r="E67" s="581"/>
      <c r="F67" s="582"/>
      <c r="G67" s="565">
        <f>SUM(G70,G73:G82)</f>
        <v>0</v>
      </c>
      <c r="H67" s="566">
        <f>SUM(H70,H73:H82)</f>
        <v>0</v>
      </c>
      <c r="I67" s="588">
        <f t="shared" si="6"/>
        <v>0</v>
      </c>
      <c r="J67" s="565">
        <f>SUM(J70,J73:J82)</f>
        <v>0</v>
      </c>
      <c r="K67" s="566">
        <f>SUM(K70,K73:K82)</f>
        <v>0</v>
      </c>
      <c r="L67" s="588">
        <f t="shared" si="7"/>
        <v>0</v>
      </c>
      <c r="M67" s="565">
        <f>SUM(M70,M73:M82)</f>
        <v>0</v>
      </c>
      <c r="N67" s="566">
        <f>SUM(N70,N73:N82)</f>
        <v>0</v>
      </c>
      <c r="O67" s="593">
        <f t="shared" si="8"/>
        <v>0</v>
      </c>
    </row>
    <row r="68" spans="1:15">
      <c r="A68" s="567" t="s">
        <v>164</v>
      </c>
      <c r="B68" s="549"/>
      <c r="C68" s="558"/>
      <c r="D68" s="551">
        <f t="shared" si="5"/>
        <v>0</v>
      </c>
      <c r="E68" s="558"/>
      <c r="F68" s="577"/>
      <c r="G68" s="580"/>
      <c r="H68" s="558"/>
      <c r="I68" s="588">
        <f t="shared" si="6"/>
        <v>0</v>
      </c>
      <c r="J68" s="580"/>
      <c r="K68" s="558"/>
      <c r="L68" s="588">
        <f t="shared" si="7"/>
        <v>0</v>
      </c>
      <c r="M68" s="580"/>
      <c r="N68" s="558"/>
      <c r="O68" s="593">
        <f t="shared" si="8"/>
        <v>0</v>
      </c>
    </row>
    <row r="69" spans="1:15">
      <c r="A69" s="567" t="s">
        <v>147</v>
      </c>
      <c r="B69" s="549"/>
      <c r="C69" s="558"/>
      <c r="D69" s="551">
        <f t="shared" si="5"/>
        <v>0</v>
      </c>
      <c r="E69" s="558"/>
      <c r="F69" s="577"/>
      <c r="G69" s="580"/>
      <c r="H69" s="558"/>
      <c r="I69" s="588">
        <f t="shared" si="6"/>
        <v>0</v>
      </c>
      <c r="J69" s="580"/>
      <c r="K69" s="558"/>
      <c r="L69" s="588">
        <f t="shared" si="7"/>
        <v>0</v>
      </c>
      <c r="M69" s="580"/>
      <c r="N69" s="558"/>
      <c r="O69" s="593">
        <f t="shared" si="8"/>
        <v>0</v>
      </c>
    </row>
    <row r="70" spans="1:15">
      <c r="A70" s="567" t="s">
        <v>165</v>
      </c>
      <c r="B70" s="549"/>
      <c r="C70" s="558"/>
      <c r="D70" s="551">
        <f t="shared" si="5"/>
        <v>0</v>
      </c>
      <c r="E70" s="558"/>
      <c r="F70" s="577"/>
      <c r="G70" s="580"/>
      <c r="H70" s="558"/>
      <c r="I70" s="588">
        <f t="shared" si="6"/>
        <v>0</v>
      </c>
      <c r="J70" s="580"/>
      <c r="K70" s="558"/>
      <c r="L70" s="588">
        <f t="shared" si="7"/>
        <v>0</v>
      </c>
      <c r="M70" s="580"/>
      <c r="N70" s="558"/>
      <c r="O70" s="593">
        <f t="shared" si="8"/>
        <v>0</v>
      </c>
    </row>
    <row r="71" spans="1:15">
      <c r="A71" s="568" t="s">
        <v>149</v>
      </c>
      <c r="B71" s="549"/>
      <c r="C71" s="558"/>
      <c r="D71" s="551">
        <f t="shared" si="5"/>
        <v>0</v>
      </c>
      <c r="E71" s="558"/>
      <c r="F71" s="577"/>
      <c r="G71" s="580"/>
      <c r="H71" s="558"/>
      <c r="I71" s="588">
        <f t="shared" si="6"/>
        <v>0</v>
      </c>
      <c r="J71" s="580"/>
      <c r="K71" s="558"/>
      <c r="L71" s="588">
        <f t="shared" si="7"/>
        <v>0</v>
      </c>
      <c r="M71" s="580"/>
      <c r="N71" s="558"/>
      <c r="O71" s="593">
        <f t="shared" si="8"/>
        <v>0</v>
      </c>
    </row>
    <row r="72" spans="1:15">
      <c r="A72" s="568" t="s">
        <v>166</v>
      </c>
      <c r="B72" s="549"/>
      <c r="C72" s="558"/>
      <c r="D72" s="551">
        <f t="shared" si="5"/>
        <v>0</v>
      </c>
      <c r="E72" s="558"/>
      <c r="F72" s="577"/>
      <c r="G72" s="580"/>
      <c r="H72" s="558"/>
      <c r="I72" s="588">
        <f t="shared" si="6"/>
        <v>0</v>
      </c>
      <c r="J72" s="580"/>
      <c r="K72" s="558"/>
      <c r="L72" s="588">
        <f t="shared" si="7"/>
        <v>0</v>
      </c>
      <c r="M72" s="580"/>
      <c r="N72" s="558"/>
      <c r="O72" s="593">
        <f t="shared" si="8"/>
        <v>0</v>
      </c>
    </row>
    <row r="73" s="513" customFormat="1" spans="1:15">
      <c r="A73" s="567" t="s">
        <v>167</v>
      </c>
      <c r="B73" s="549"/>
      <c r="C73" s="558"/>
      <c r="D73" s="551">
        <f t="shared" si="5"/>
        <v>0</v>
      </c>
      <c r="E73" s="558"/>
      <c r="F73" s="577"/>
      <c r="G73" s="580"/>
      <c r="H73" s="558"/>
      <c r="I73" s="588">
        <f t="shared" si="6"/>
        <v>0</v>
      </c>
      <c r="J73" s="580"/>
      <c r="K73" s="558"/>
      <c r="L73" s="588">
        <f t="shared" si="7"/>
        <v>0</v>
      </c>
      <c r="M73" s="580"/>
      <c r="N73" s="558"/>
      <c r="O73" s="593">
        <f t="shared" si="8"/>
        <v>0</v>
      </c>
    </row>
    <row r="74" spans="1:15">
      <c r="A74" s="567" t="s">
        <v>168</v>
      </c>
      <c r="B74" s="549"/>
      <c r="C74" s="558"/>
      <c r="D74" s="551">
        <f t="shared" si="5"/>
        <v>0</v>
      </c>
      <c r="E74" s="558"/>
      <c r="F74" s="577"/>
      <c r="G74" s="580"/>
      <c r="H74" s="558"/>
      <c r="I74" s="588">
        <f t="shared" si="6"/>
        <v>0</v>
      </c>
      <c r="J74" s="580"/>
      <c r="K74" s="558"/>
      <c r="L74" s="588">
        <f t="shared" si="7"/>
        <v>0</v>
      </c>
      <c r="M74" s="580"/>
      <c r="N74" s="558"/>
      <c r="O74" s="593">
        <f t="shared" si="8"/>
        <v>0</v>
      </c>
    </row>
    <row r="75" spans="1:15">
      <c r="A75" s="567" t="s">
        <v>169</v>
      </c>
      <c r="B75" s="549"/>
      <c r="C75" s="558"/>
      <c r="D75" s="551">
        <f t="shared" si="5"/>
        <v>0</v>
      </c>
      <c r="E75" s="558"/>
      <c r="F75" s="577"/>
      <c r="G75" s="580"/>
      <c r="H75" s="558"/>
      <c r="I75" s="588">
        <f t="shared" si="6"/>
        <v>0</v>
      </c>
      <c r="J75" s="580"/>
      <c r="K75" s="558"/>
      <c r="L75" s="588">
        <f t="shared" si="7"/>
        <v>0</v>
      </c>
      <c r="M75" s="580"/>
      <c r="N75" s="558"/>
      <c r="O75" s="593">
        <f t="shared" si="8"/>
        <v>0</v>
      </c>
    </row>
    <row r="76" spans="1:15">
      <c r="A76" s="567" t="s">
        <v>170</v>
      </c>
      <c r="B76" s="549"/>
      <c r="C76" s="558"/>
      <c r="D76" s="551">
        <f t="shared" si="5"/>
        <v>0</v>
      </c>
      <c r="E76" s="558"/>
      <c r="F76" s="577"/>
      <c r="G76" s="580"/>
      <c r="H76" s="558"/>
      <c r="I76" s="588">
        <f t="shared" si="6"/>
        <v>0</v>
      </c>
      <c r="J76" s="580"/>
      <c r="K76" s="558"/>
      <c r="L76" s="588">
        <f t="shared" si="7"/>
        <v>0</v>
      </c>
      <c r="M76" s="580"/>
      <c r="N76" s="558"/>
      <c r="O76" s="593">
        <f t="shared" si="8"/>
        <v>0</v>
      </c>
    </row>
    <row r="77" s="513" customFormat="1" spans="1:15">
      <c r="A77" s="567" t="s">
        <v>171</v>
      </c>
      <c r="B77" s="549"/>
      <c r="C77" s="558"/>
      <c r="D77" s="551">
        <f t="shared" si="5"/>
        <v>0</v>
      </c>
      <c r="E77" s="558"/>
      <c r="F77" s="577"/>
      <c r="G77" s="580"/>
      <c r="H77" s="558"/>
      <c r="I77" s="588">
        <f t="shared" si="6"/>
        <v>0</v>
      </c>
      <c r="J77" s="580"/>
      <c r="K77" s="558"/>
      <c r="L77" s="588">
        <f t="shared" si="7"/>
        <v>0</v>
      </c>
      <c r="M77" s="580"/>
      <c r="N77" s="558"/>
      <c r="O77" s="593">
        <f t="shared" si="8"/>
        <v>0</v>
      </c>
    </row>
    <row r="78" spans="1:15">
      <c r="A78" s="567" t="s">
        <v>172</v>
      </c>
      <c r="B78" s="549"/>
      <c r="C78" s="558"/>
      <c r="D78" s="551">
        <f t="shared" si="5"/>
        <v>0</v>
      </c>
      <c r="E78" s="558"/>
      <c r="F78" s="577"/>
      <c r="G78" s="580"/>
      <c r="H78" s="558"/>
      <c r="I78" s="588">
        <f t="shared" si="6"/>
        <v>0</v>
      </c>
      <c r="J78" s="580"/>
      <c r="K78" s="558"/>
      <c r="L78" s="588">
        <f t="shared" si="7"/>
        <v>0</v>
      </c>
      <c r="M78" s="580"/>
      <c r="N78" s="558"/>
      <c r="O78" s="593">
        <f t="shared" si="8"/>
        <v>0</v>
      </c>
    </row>
    <row r="79" spans="1:15">
      <c r="A79" s="567" t="s">
        <v>173</v>
      </c>
      <c r="B79" s="549"/>
      <c r="C79" s="558"/>
      <c r="D79" s="551">
        <f t="shared" si="5"/>
        <v>0</v>
      </c>
      <c r="E79" s="558"/>
      <c r="F79" s="577"/>
      <c r="G79" s="580"/>
      <c r="H79" s="558"/>
      <c r="I79" s="588">
        <f t="shared" si="6"/>
        <v>0</v>
      </c>
      <c r="J79" s="580"/>
      <c r="K79" s="558"/>
      <c r="L79" s="588">
        <f t="shared" si="7"/>
        <v>0</v>
      </c>
      <c r="M79" s="580"/>
      <c r="N79" s="558"/>
      <c r="O79" s="593">
        <f t="shared" si="8"/>
        <v>0</v>
      </c>
    </row>
    <row r="80" spans="1:15">
      <c r="A80" s="567" t="s">
        <v>174</v>
      </c>
      <c r="B80" s="549"/>
      <c r="C80" s="558"/>
      <c r="D80" s="551">
        <f t="shared" si="5"/>
        <v>0</v>
      </c>
      <c r="E80" s="558"/>
      <c r="F80" s="577"/>
      <c r="G80" s="580"/>
      <c r="H80" s="558"/>
      <c r="I80" s="588">
        <f t="shared" si="6"/>
        <v>0</v>
      </c>
      <c r="J80" s="580"/>
      <c r="K80" s="558"/>
      <c r="L80" s="588">
        <f t="shared" si="7"/>
        <v>0</v>
      </c>
      <c r="M80" s="580"/>
      <c r="N80" s="558"/>
      <c r="O80" s="593">
        <f t="shared" si="8"/>
        <v>0</v>
      </c>
    </row>
    <row r="81" spans="1:15">
      <c r="A81" s="567" t="s">
        <v>175</v>
      </c>
      <c r="B81" s="549"/>
      <c r="C81" s="558"/>
      <c r="D81" s="551">
        <f t="shared" si="5"/>
        <v>0</v>
      </c>
      <c r="E81" s="558"/>
      <c r="F81" s="577"/>
      <c r="G81" s="580"/>
      <c r="H81" s="558"/>
      <c r="I81" s="588">
        <f t="shared" si="6"/>
        <v>0</v>
      </c>
      <c r="J81" s="580"/>
      <c r="K81" s="558"/>
      <c r="L81" s="588">
        <f t="shared" si="7"/>
        <v>0</v>
      </c>
      <c r="M81" s="580"/>
      <c r="N81" s="558"/>
      <c r="O81" s="593">
        <f t="shared" si="8"/>
        <v>0</v>
      </c>
    </row>
    <row r="82" spans="1:15">
      <c r="A82" s="567" t="s">
        <v>176</v>
      </c>
      <c r="B82" s="549"/>
      <c r="C82" s="558"/>
      <c r="D82" s="551">
        <f t="shared" si="5"/>
        <v>0</v>
      </c>
      <c r="E82" s="558"/>
      <c r="F82" s="577"/>
      <c r="G82" s="580"/>
      <c r="H82" s="558"/>
      <c r="I82" s="588">
        <f t="shared" si="6"/>
        <v>0</v>
      </c>
      <c r="J82" s="580"/>
      <c r="K82" s="558"/>
      <c r="L82" s="588">
        <f t="shared" si="7"/>
        <v>0</v>
      </c>
      <c r="M82" s="580"/>
      <c r="N82" s="558"/>
      <c r="O82" s="593">
        <f t="shared" si="8"/>
        <v>0</v>
      </c>
    </row>
    <row r="83" s="514" customFormat="1" spans="1:15">
      <c r="A83" s="450" t="s">
        <v>177</v>
      </c>
      <c r="B83" s="565">
        <f t="shared" ref="B83:H83" si="14">B84+B96</f>
        <v>0</v>
      </c>
      <c r="C83" s="566">
        <f t="shared" si="14"/>
        <v>0</v>
      </c>
      <c r="D83" s="551">
        <f t="shared" si="5"/>
        <v>0</v>
      </c>
      <c r="E83" s="581"/>
      <c r="F83" s="582"/>
      <c r="G83" s="565">
        <f t="shared" si="14"/>
        <v>0</v>
      </c>
      <c r="H83" s="566">
        <f t="shared" si="14"/>
        <v>0</v>
      </c>
      <c r="I83" s="588">
        <f t="shared" si="6"/>
        <v>0</v>
      </c>
      <c r="J83" s="565">
        <f t="shared" ref="J83:N83" si="15">J84+J96</f>
        <v>0</v>
      </c>
      <c r="K83" s="566">
        <f t="shared" si="15"/>
        <v>0</v>
      </c>
      <c r="L83" s="588">
        <f t="shared" si="7"/>
        <v>0</v>
      </c>
      <c r="M83" s="565">
        <f t="shared" si="15"/>
        <v>0</v>
      </c>
      <c r="N83" s="566">
        <f t="shared" si="15"/>
        <v>0</v>
      </c>
      <c r="O83" s="593">
        <f t="shared" si="8"/>
        <v>0</v>
      </c>
    </row>
    <row r="84" s="513" customFormat="1" spans="1:15">
      <c r="A84" s="548" t="s">
        <v>178</v>
      </c>
      <c r="B84" s="555">
        <f t="shared" ref="B84:H84" si="16">SUM(B85,B87)</f>
        <v>0</v>
      </c>
      <c r="C84" s="556">
        <f t="shared" si="16"/>
        <v>0</v>
      </c>
      <c r="D84" s="551">
        <f t="shared" si="5"/>
        <v>0</v>
      </c>
      <c r="E84" s="558"/>
      <c r="F84" s="577"/>
      <c r="G84" s="555">
        <f t="shared" si="16"/>
        <v>0</v>
      </c>
      <c r="H84" s="556">
        <f t="shared" si="16"/>
        <v>0</v>
      </c>
      <c r="I84" s="588">
        <f t="shared" si="6"/>
        <v>0</v>
      </c>
      <c r="J84" s="555">
        <f t="shared" ref="J84:N84" si="17">SUM(J85,J87)</f>
        <v>0</v>
      </c>
      <c r="K84" s="556">
        <f t="shared" si="17"/>
        <v>0</v>
      </c>
      <c r="L84" s="588">
        <f t="shared" si="7"/>
        <v>0</v>
      </c>
      <c r="M84" s="555">
        <f t="shared" si="17"/>
        <v>0</v>
      </c>
      <c r="N84" s="556">
        <f t="shared" si="17"/>
        <v>0</v>
      </c>
      <c r="O84" s="593">
        <f t="shared" si="8"/>
        <v>0</v>
      </c>
    </row>
    <row r="85" s="513" customFormat="1" spans="1:15">
      <c r="A85" s="567" t="s">
        <v>179</v>
      </c>
      <c r="B85" s="580"/>
      <c r="C85" s="558"/>
      <c r="D85" s="551">
        <f t="shared" si="5"/>
        <v>0</v>
      </c>
      <c r="E85" s="558"/>
      <c r="F85" s="577"/>
      <c r="G85" s="580"/>
      <c r="H85" s="558"/>
      <c r="I85" s="588">
        <f t="shared" si="6"/>
        <v>0</v>
      </c>
      <c r="J85" s="580"/>
      <c r="K85" s="558"/>
      <c r="L85" s="588">
        <f t="shared" si="7"/>
        <v>0</v>
      </c>
      <c r="M85" s="580"/>
      <c r="N85" s="558"/>
      <c r="O85" s="593">
        <f t="shared" si="8"/>
        <v>0</v>
      </c>
    </row>
    <row r="86" s="513" customFormat="1" spans="1:15">
      <c r="A86" s="594" t="s">
        <v>180</v>
      </c>
      <c r="B86" s="580"/>
      <c r="C86" s="558"/>
      <c r="D86" s="551">
        <f t="shared" ref="D86:D97" si="18">IFERROR(B86/$B$111,0)</f>
        <v>0</v>
      </c>
      <c r="E86" s="558"/>
      <c r="F86" s="577"/>
      <c r="G86" s="580"/>
      <c r="H86" s="558"/>
      <c r="I86" s="588">
        <f t="shared" ref="I86:I97" si="19">IFERROR(G86/$G$111,0)</f>
        <v>0</v>
      </c>
      <c r="J86" s="580"/>
      <c r="K86" s="558"/>
      <c r="L86" s="588">
        <f t="shared" ref="L86:L97" si="20">IFERROR(J86/$J$111,0)</f>
        <v>0</v>
      </c>
      <c r="M86" s="580"/>
      <c r="N86" s="558"/>
      <c r="O86" s="593">
        <f t="shared" ref="O86:O97" si="21">IFERROR(M86/$M$111,0)</f>
        <v>0</v>
      </c>
    </row>
    <row r="87" s="36" customFormat="1" spans="1:15">
      <c r="A87" s="567" t="s">
        <v>181</v>
      </c>
      <c r="B87" s="555">
        <f t="shared" ref="B87:H87" si="22">SUM(B88:B95)</f>
        <v>0</v>
      </c>
      <c r="C87" s="556">
        <f t="shared" si="22"/>
        <v>0</v>
      </c>
      <c r="D87" s="551">
        <f t="shared" si="18"/>
        <v>0</v>
      </c>
      <c r="E87" s="558"/>
      <c r="F87" s="577"/>
      <c r="G87" s="555">
        <f t="shared" si="22"/>
        <v>0</v>
      </c>
      <c r="H87" s="556">
        <f t="shared" si="22"/>
        <v>0</v>
      </c>
      <c r="I87" s="588">
        <f t="shared" si="19"/>
        <v>0</v>
      </c>
      <c r="J87" s="555">
        <f>SUM(J88:J95)</f>
        <v>0</v>
      </c>
      <c r="K87" s="556">
        <f>SUM(K88:K95)</f>
        <v>0</v>
      </c>
      <c r="L87" s="588">
        <f t="shared" si="20"/>
        <v>0</v>
      </c>
      <c r="M87" s="555">
        <f>SUM(M88:M95)</f>
        <v>0</v>
      </c>
      <c r="N87" s="556">
        <f>SUM(N88:N95)</f>
        <v>0</v>
      </c>
      <c r="O87" s="593">
        <f t="shared" si="21"/>
        <v>0</v>
      </c>
    </row>
    <row r="88" spans="1:15">
      <c r="A88" s="594" t="s">
        <v>182</v>
      </c>
      <c r="B88" s="580"/>
      <c r="C88" s="558"/>
      <c r="D88" s="551">
        <f t="shared" si="18"/>
        <v>0</v>
      </c>
      <c r="E88" s="558"/>
      <c r="F88" s="577"/>
      <c r="G88" s="580"/>
      <c r="H88" s="558"/>
      <c r="I88" s="588">
        <f t="shared" si="19"/>
        <v>0</v>
      </c>
      <c r="J88" s="580"/>
      <c r="K88" s="558"/>
      <c r="L88" s="588">
        <f t="shared" si="20"/>
        <v>0</v>
      </c>
      <c r="M88" s="580"/>
      <c r="N88" s="558"/>
      <c r="O88" s="593">
        <f t="shared" si="21"/>
        <v>0</v>
      </c>
    </row>
    <row r="89" spans="1:15">
      <c r="A89" s="594" t="s">
        <v>183</v>
      </c>
      <c r="B89" s="580"/>
      <c r="C89" s="558"/>
      <c r="D89" s="551">
        <f t="shared" si="18"/>
        <v>0</v>
      </c>
      <c r="E89" s="558"/>
      <c r="F89" s="577"/>
      <c r="G89" s="580"/>
      <c r="H89" s="558"/>
      <c r="I89" s="588">
        <f t="shared" si="19"/>
        <v>0</v>
      </c>
      <c r="J89" s="580"/>
      <c r="K89" s="558"/>
      <c r="L89" s="588">
        <f t="shared" si="20"/>
        <v>0</v>
      </c>
      <c r="M89" s="580"/>
      <c r="N89" s="558"/>
      <c r="O89" s="593">
        <f t="shared" si="21"/>
        <v>0</v>
      </c>
    </row>
    <row r="90" ht="24" spans="1:15">
      <c r="A90" s="594" t="s">
        <v>184</v>
      </c>
      <c r="B90" s="580"/>
      <c r="C90" s="558"/>
      <c r="D90" s="551">
        <f t="shared" si="18"/>
        <v>0</v>
      </c>
      <c r="E90" s="558"/>
      <c r="F90" s="577"/>
      <c r="G90" s="580"/>
      <c r="H90" s="558"/>
      <c r="I90" s="588">
        <f t="shared" si="19"/>
        <v>0</v>
      </c>
      <c r="J90" s="580"/>
      <c r="K90" s="558"/>
      <c r="L90" s="588">
        <f t="shared" si="20"/>
        <v>0</v>
      </c>
      <c r="M90" s="580"/>
      <c r="N90" s="558"/>
      <c r="O90" s="593">
        <f t="shared" si="21"/>
        <v>0</v>
      </c>
    </row>
    <row r="91" spans="1:15">
      <c r="A91" s="594" t="s">
        <v>185</v>
      </c>
      <c r="B91" s="580"/>
      <c r="C91" s="558"/>
      <c r="D91" s="551">
        <f t="shared" si="18"/>
        <v>0</v>
      </c>
      <c r="E91" s="558"/>
      <c r="F91" s="577"/>
      <c r="G91" s="580"/>
      <c r="H91" s="558"/>
      <c r="I91" s="588">
        <f t="shared" si="19"/>
        <v>0</v>
      </c>
      <c r="J91" s="580"/>
      <c r="K91" s="558"/>
      <c r="L91" s="588">
        <f t="shared" si="20"/>
        <v>0</v>
      </c>
      <c r="M91" s="580"/>
      <c r="N91" s="558"/>
      <c r="O91" s="593">
        <f t="shared" si="21"/>
        <v>0</v>
      </c>
    </row>
    <row r="92" spans="1:15">
      <c r="A92" s="594" t="s">
        <v>186</v>
      </c>
      <c r="B92" s="580"/>
      <c r="C92" s="558"/>
      <c r="D92" s="551">
        <f t="shared" si="18"/>
        <v>0</v>
      </c>
      <c r="E92" s="558"/>
      <c r="F92" s="577"/>
      <c r="G92" s="580"/>
      <c r="H92" s="558"/>
      <c r="I92" s="588">
        <f t="shared" si="19"/>
        <v>0</v>
      </c>
      <c r="J92" s="580"/>
      <c r="K92" s="558"/>
      <c r="L92" s="588">
        <f t="shared" si="20"/>
        <v>0</v>
      </c>
      <c r="M92" s="580"/>
      <c r="N92" s="558"/>
      <c r="O92" s="593">
        <f t="shared" si="21"/>
        <v>0</v>
      </c>
    </row>
    <row r="93" spans="1:15">
      <c r="A93" s="594" t="s">
        <v>187</v>
      </c>
      <c r="B93" s="580"/>
      <c r="C93" s="558"/>
      <c r="D93" s="551">
        <f t="shared" si="18"/>
        <v>0</v>
      </c>
      <c r="E93" s="558"/>
      <c r="F93" s="577"/>
      <c r="G93" s="580"/>
      <c r="H93" s="558"/>
      <c r="I93" s="588">
        <f t="shared" si="19"/>
        <v>0</v>
      </c>
      <c r="J93" s="580"/>
      <c r="K93" s="558"/>
      <c r="L93" s="588">
        <f t="shared" si="20"/>
        <v>0</v>
      </c>
      <c r="M93" s="580"/>
      <c r="N93" s="558"/>
      <c r="O93" s="593">
        <f t="shared" si="21"/>
        <v>0</v>
      </c>
    </row>
    <row r="94" spans="1:15">
      <c r="A94" s="594" t="s">
        <v>188</v>
      </c>
      <c r="B94" s="580"/>
      <c r="C94" s="558"/>
      <c r="D94" s="551">
        <f t="shared" si="18"/>
        <v>0</v>
      </c>
      <c r="E94" s="558"/>
      <c r="F94" s="577"/>
      <c r="G94" s="580"/>
      <c r="H94" s="558"/>
      <c r="I94" s="588">
        <f t="shared" si="19"/>
        <v>0</v>
      </c>
      <c r="J94" s="580"/>
      <c r="K94" s="558"/>
      <c r="L94" s="588">
        <f t="shared" si="20"/>
        <v>0</v>
      </c>
      <c r="M94" s="580"/>
      <c r="N94" s="558"/>
      <c r="O94" s="593">
        <f t="shared" si="21"/>
        <v>0</v>
      </c>
    </row>
    <row r="95" s="513" customFormat="1" spans="1:15">
      <c r="A95" s="594" t="s">
        <v>189</v>
      </c>
      <c r="B95" s="580"/>
      <c r="C95" s="558"/>
      <c r="D95" s="551">
        <f t="shared" si="18"/>
        <v>0</v>
      </c>
      <c r="E95" s="558"/>
      <c r="F95" s="577"/>
      <c r="G95" s="580"/>
      <c r="H95" s="558"/>
      <c r="I95" s="588">
        <f t="shared" si="19"/>
        <v>0</v>
      </c>
      <c r="J95" s="580"/>
      <c r="K95" s="558"/>
      <c r="L95" s="588">
        <f t="shared" si="20"/>
        <v>0</v>
      </c>
      <c r="M95" s="580"/>
      <c r="N95" s="558"/>
      <c r="O95" s="593">
        <f t="shared" si="21"/>
        <v>0</v>
      </c>
    </row>
    <row r="96" s="513" customFormat="1" spans="1:15">
      <c r="A96" s="548" t="s">
        <v>190</v>
      </c>
      <c r="B96" s="555">
        <f t="shared" ref="B96:H96" si="23">SUM(B97,B99)</f>
        <v>0</v>
      </c>
      <c r="C96" s="556">
        <f t="shared" si="23"/>
        <v>0</v>
      </c>
      <c r="D96" s="551">
        <f t="shared" si="18"/>
        <v>0</v>
      </c>
      <c r="E96" s="558"/>
      <c r="F96" s="577"/>
      <c r="G96" s="555">
        <f t="shared" si="23"/>
        <v>0</v>
      </c>
      <c r="H96" s="556">
        <f t="shared" si="23"/>
        <v>0</v>
      </c>
      <c r="I96" s="588">
        <f t="shared" si="19"/>
        <v>0</v>
      </c>
      <c r="J96" s="555">
        <f t="shared" ref="J96:N96" si="24">SUM(J97,J99)</f>
        <v>0</v>
      </c>
      <c r="K96" s="556">
        <f t="shared" si="24"/>
        <v>0</v>
      </c>
      <c r="L96" s="588">
        <f t="shared" si="20"/>
        <v>0</v>
      </c>
      <c r="M96" s="555">
        <f t="shared" si="24"/>
        <v>0</v>
      </c>
      <c r="N96" s="556">
        <f t="shared" si="24"/>
        <v>0</v>
      </c>
      <c r="O96" s="593">
        <f t="shared" si="21"/>
        <v>0</v>
      </c>
    </row>
    <row r="97" spans="1:15">
      <c r="A97" s="567" t="s">
        <v>191</v>
      </c>
      <c r="B97" s="580"/>
      <c r="C97" s="558"/>
      <c r="D97" s="551">
        <f t="shared" si="18"/>
        <v>0</v>
      </c>
      <c r="E97" s="558"/>
      <c r="F97" s="577"/>
      <c r="G97" s="580"/>
      <c r="H97" s="558"/>
      <c r="I97" s="588">
        <f t="shared" si="19"/>
        <v>0</v>
      </c>
      <c r="J97" s="580"/>
      <c r="K97" s="558"/>
      <c r="L97" s="588">
        <f t="shared" si="20"/>
        <v>0</v>
      </c>
      <c r="M97" s="580"/>
      <c r="N97" s="558"/>
      <c r="O97" s="593">
        <f t="shared" si="21"/>
        <v>0</v>
      </c>
    </row>
    <row r="98" spans="1:15">
      <c r="A98" s="594" t="s">
        <v>180</v>
      </c>
      <c r="B98" s="580"/>
      <c r="C98" s="558"/>
      <c r="D98" s="551">
        <f t="shared" ref="D98:D111" si="25">IFERROR(B98/$B$111,0)</f>
        <v>0</v>
      </c>
      <c r="E98" s="558"/>
      <c r="F98" s="577"/>
      <c r="G98" s="580"/>
      <c r="H98" s="558"/>
      <c r="I98" s="588">
        <f t="shared" ref="I98:I111" si="26">IFERROR(G98/$G$111,0)</f>
        <v>0</v>
      </c>
      <c r="J98" s="580"/>
      <c r="K98" s="558"/>
      <c r="L98" s="588">
        <f t="shared" ref="L98:L111" si="27">IFERROR(J98/$J$111,0)</f>
        <v>0</v>
      </c>
      <c r="M98" s="580"/>
      <c r="N98" s="558"/>
      <c r="O98" s="593">
        <f t="shared" ref="O98:O111" si="28">IFERROR(M98/$M$111,0)</f>
        <v>0</v>
      </c>
    </row>
    <row r="99" s="36" customFormat="1" spans="1:15">
      <c r="A99" s="567" t="s">
        <v>192</v>
      </c>
      <c r="B99" s="555">
        <f t="shared" ref="B99:H99" si="29">SUM(B100:B102)</f>
        <v>0</v>
      </c>
      <c r="C99" s="556">
        <f t="shared" si="29"/>
        <v>0</v>
      </c>
      <c r="D99" s="551">
        <f t="shared" si="25"/>
        <v>0</v>
      </c>
      <c r="E99" s="558"/>
      <c r="F99" s="577"/>
      <c r="G99" s="555">
        <f t="shared" si="29"/>
        <v>0</v>
      </c>
      <c r="H99" s="556">
        <f t="shared" si="29"/>
        <v>0</v>
      </c>
      <c r="I99" s="588">
        <f t="shared" si="26"/>
        <v>0</v>
      </c>
      <c r="J99" s="555">
        <f t="shared" ref="J99:N99" si="30">SUM(J100:J102)</f>
        <v>0</v>
      </c>
      <c r="K99" s="556">
        <f t="shared" si="30"/>
        <v>0</v>
      </c>
      <c r="L99" s="588">
        <f t="shared" si="27"/>
        <v>0</v>
      </c>
      <c r="M99" s="555">
        <f t="shared" si="30"/>
        <v>0</v>
      </c>
      <c r="N99" s="556">
        <f t="shared" si="30"/>
        <v>0</v>
      </c>
      <c r="O99" s="593">
        <f t="shared" si="28"/>
        <v>0</v>
      </c>
    </row>
    <row r="100" spans="1:15">
      <c r="A100" s="594" t="s">
        <v>193</v>
      </c>
      <c r="B100" s="580"/>
      <c r="C100" s="558"/>
      <c r="D100" s="551">
        <f t="shared" si="25"/>
        <v>0</v>
      </c>
      <c r="E100" s="558"/>
      <c r="F100" s="577"/>
      <c r="G100" s="580"/>
      <c r="H100" s="558"/>
      <c r="I100" s="588">
        <f t="shared" si="26"/>
        <v>0</v>
      </c>
      <c r="J100" s="580"/>
      <c r="K100" s="558"/>
      <c r="L100" s="588">
        <f t="shared" si="27"/>
        <v>0</v>
      </c>
      <c r="M100" s="580"/>
      <c r="N100" s="558"/>
      <c r="O100" s="593">
        <f t="shared" si="28"/>
        <v>0</v>
      </c>
    </row>
    <row r="101" spans="1:15">
      <c r="A101" s="594" t="s">
        <v>194</v>
      </c>
      <c r="B101" s="580"/>
      <c r="C101" s="558"/>
      <c r="D101" s="551">
        <f t="shared" si="25"/>
        <v>0</v>
      </c>
      <c r="E101" s="558"/>
      <c r="F101" s="577"/>
      <c r="G101" s="580"/>
      <c r="H101" s="558"/>
      <c r="I101" s="588">
        <f t="shared" si="26"/>
        <v>0</v>
      </c>
      <c r="J101" s="580"/>
      <c r="K101" s="558"/>
      <c r="L101" s="588">
        <f t="shared" si="27"/>
        <v>0</v>
      </c>
      <c r="M101" s="580"/>
      <c r="N101" s="558"/>
      <c r="O101" s="593">
        <f t="shared" si="28"/>
        <v>0</v>
      </c>
    </row>
    <row r="102" spans="1:15">
      <c r="A102" s="594" t="s">
        <v>195</v>
      </c>
      <c r="B102" s="580"/>
      <c r="C102" s="558"/>
      <c r="D102" s="551">
        <f t="shared" si="25"/>
        <v>0</v>
      </c>
      <c r="E102" s="558"/>
      <c r="F102" s="577"/>
      <c r="G102" s="580"/>
      <c r="H102" s="558"/>
      <c r="I102" s="588">
        <f t="shared" si="26"/>
        <v>0</v>
      </c>
      <c r="J102" s="580"/>
      <c r="K102" s="558"/>
      <c r="L102" s="588">
        <f t="shared" si="27"/>
        <v>0</v>
      </c>
      <c r="M102" s="580"/>
      <c r="N102" s="558"/>
      <c r="O102" s="593">
        <f t="shared" si="28"/>
        <v>0</v>
      </c>
    </row>
    <row r="103" spans="1:15">
      <c r="A103" s="450" t="s">
        <v>196</v>
      </c>
      <c r="B103" s="555">
        <f t="shared" ref="B103:H103" si="31">B104+B105</f>
        <v>0</v>
      </c>
      <c r="C103" s="556">
        <f t="shared" si="31"/>
        <v>0</v>
      </c>
      <c r="D103" s="551">
        <f t="shared" si="25"/>
        <v>0</v>
      </c>
      <c r="E103" s="558"/>
      <c r="F103" s="577"/>
      <c r="G103" s="555">
        <f t="shared" si="31"/>
        <v>0</v>
      </c>
      <c r="H103" s="556">
        <f t="shared" si="31"/>
        <v>0</v>
      </c>
      <c r="I103" s="588">
        <f t="shared" si="26"/>
        <v>0</v>
      </c>
      <c r="J103" s="555">
        <f t="shared" ref="J103:N103" si="32">J104+J105</f>
        <v>0</v>
      </c>
      <c r="K103" s="556">
        <f t="shared" si="32"/>
        <v>0</v>
      </c>
      <c r="L103" s="588">
        <f t="shared" si="27"/>
        <v>0</v>
      </c>
      <c r="M103" s="555">
        <f t="shared" si="32"/>
        <v>0</v>
      </c>
      <c r="N103" s="556">
        <f t="shared" si="32"/>
        <v>0</v>
      </c>
      <c r="O103" s="593">
        <f t="shared" si="28"/>
        <v>0</v>
      </c>
    </row>
    <row r="104" spans="1:15">
      <c r="A104" s="567" t="s">
        <v>197</v>
      </c>
      <c r="B104" s="549"/>
      <c r="C104" s="550"/>
      <c r="D104" s="551">
        <f t="shared" si="25"/>
        <v>0</v>
      </c>
      <c r="E104" s="558"/>
      <c r="F104" s="577"/>
      <c r="G104" s="549"/>
      <c r="H104" s="550"/>
      <c r="I104" s="588">
        <f t="shared" si="26"/>
        <v>0</v>
      </c>
      <c r="J104" s="549"/>
      <c r="K104" s="550"/>
      <c r="L104" s="588">
        <f t="shared" si="27"/>
        <v>0</v>
      </c>
      <c r="M104" s="549"/>
      <c r="N104" s="550"/>
      <c r="O104" s="593">
        <f t="shared" si="28"/>
        <v>0</v>
      </c>
    </row>
    <row r="105" spans="1:15">
      <c r="A105" s="567" t="s">
        <v>198</v>
      </c>
      <c r="B105" s="549"/>
      <c r="C105" s="550"/>
      <c r="D105" s="551">
        <f t="shared" si="25"/>
        <v>0</v>
      </c>
      <c r="E105" s="558"/>
      <c r="F105" s="577"/>
      <c r="G105" s="549"/>
      <c r="H105" s="550"/>
      <c r="I105" s="588">
        <f t="shared" si="26"/>
        <v>0</v>
      </c>
      <c r="J105" s="549"/>
      <c r="K105" s="550"/>
      <c r="L105" s="588">
        <f t="shared" si="27"/>
        <v>0</v>
      </c>
      <c r="M105" s="549"/>
      <c r="N105" s="550"/>
      <c r="O105" s="593">
        <f t="shared" si="28"/>
        <v>0</v>
      </c>
    </row>
    <row r="106" spans="1:15">
      <c r="A106" s="450" t="s">
        <v>199</v>
      </c>
      <c r="B106" s="552">
        <f>SUM(B17,B20,B48,B83,B103)</f>
        <v>0</v>
      </c>
      <c r="C106" s="553">
        <f>SUM(C17,C20,C48,C83,C103)</f>
        <v>0</v>
      </c>
      <c r="D106" s="551">
        <f t="shared" si="25"/>
        <v>0</v>
      </c>
      <c r="E106" s="578"/>
      <c r="F106" s="579"/>
      <c r="G106" s="552">
        <f>SUM(G17,G20,G48,G83,G103)</f>
        <v>0</v>
      </c>
      <c r="H106" s="553">
        <f>SUM(H17,H20,H48,H83,H103)</f>
        <v>0</v>
      </c>
      <c r="I106" s="588">
        <f t="shared" si="26"/>
        <v>0</v>
      </c>
      <c r="J106" s="552">
        <f>SUM(J17,J20,J48,J83,J103)</f>
        <v>0</v>
      </c>
      <c r="K106" s="553">
        <f>SUM(K17,K20,K48,K83,K103)</f>
        <v>0</v>
      </c>
      <c r="L106" s="588">
        <f t="shared" si="27"/>
        <v>0</v>
      </c>
      <c r="M106" s="552">
        <f>SUM(M17,M20,M48,M83,M103)</f>
        <v>0</v>
      </c>
      <c r="N106" s="553">
        <f>SUM(N17,N20,N48,N83,N103)</f>
        <v>0</v>
      </c>
      <c r="O106" s="593">
        <f t="shared" si="28"/>
        <v>0</v>
      </c>
    </row>
    <row r="107" s="516" customFormat="1" spans="1:15">
      <c r="A107" s="450" t="s">
        <v>200</v>
      </c>
      <c r="B107" s="549"/>
      <c r="C107" s="550"/>
      <c r="D107" s="551">
        <f t="shared" si="25"/>
        <v>0</v>
      </c>
      <c r="E107" s="558"/>
      <c r="F107" s="577"/>
      <c r="G107" s="549"/>
      <c r="H107" s="550"/>
      <c r="I107" s="588">
        <f t="shared" si="26"/>
        <v>0</v>
      </c>
      <c r="J107" s="549"/>
      <c r="K107" s="550"/>
      <c r="L107" s="588">
        <f t="shared" si="27"/>
        <v>0</v>
      </c>
      <c r="M107" s="549"/>
      <c r="N107" s="550"/>
      <c r="O107" s="593">
        <f t="shared" si="28"/>
        <v>0</v>
      </c>
    </row>
    <row r="108" spans="1:15">
      <c r="A108" s="450" t="s">
        <v>201</v>
      </c>
      <c r="B108" s="595">
        <f t="shared" ref="B108:H108" si="33">B106-B107</f>
        <v>0</v>
      </c>
      <c r="C108" s="596">
        <f t="shared" si="33"/>
        <v>0</v>
      </c>
      <c r="D108" s="551">
        <f t="shared" si="25"/>
        <v>0</v>
      </c>
      <c r="E108" s="636"/>
      <c r="F108" s="637"/>
      <c r="G108" s="595">
        <f t="shared" si="33"/>
        <v>0</v>
      </c>
      <c r="H108" s="596">
        <f t="shared" si="33"/>
        <v>0</v>
      </c>
      <c r="I108" s="588">
        <f t="shared" si="26"/>
        <v>0</v>
      </c>
      <c r="J108" s="595">
        <f t="shared" ref="J108:N108" si="34">J106-J107</f>
        <v>0</v>
      </c>
      <c r="K108" s="596">
        <f t="shared" si="34"/>
        <v>0</v>
      </c>
      <c r="L108" s="588">
        <f t="shared" si="27"/>
        <v>0</v>
      </c>
      <c r="M108" s="595">
        <f t="shared" si="34"/>
        <v>0</v>
      </c>
      <c r="N108" s="596">
        <f t="shared" si="34"/>
        <v>0</v>
      </c>
      <c r="O108" s="593">
        <f t="shared" si="28"/>
        <v>0</v>
      </c>
    </row>
    <row r="109" ht="12.75" spans="1:15">
      <c r="A109" s="450" t="s">
        <v>202</v>
      </c>
      <c r="B109" s="597"/>
      <c r="C109" s="598"/>
      <c r="D109" s="599">
        <f t="shared" si="25"/>
        <v>0</v>
      </c>
      <c r="E109" s="638"/>
      <c r="F109" s="639"/>
      <c r="G109" s="640"/>
      <c r="H109" s="641"/>
      <c r="I109" s="658">
        <f t="shared" si="26"/>
        <v>0</v>
      </c>
      <c r="J109" s="597"/>
      <c r="K109" s="598"/>
      <c r="L109" s="659">
        <f t="shared" si="27"/>
        <v>0</v>
      </c>
      <c r="M109" s="597"/>
      <c r="N109" s="598"/>
      <c r="O109" s="665">
        <f t="shared" si="28"/>
        <v>0</v>
      </c>
    </row>
    <row r="110" spans="1:15">
      <c r="A110" s="600" t="s">
        <v>203</v>
      </c>
      <c r="B110" s="601">
        <f>B106+B109</f>
        <v>0</v>
      </c>
      <c r="C110" s="602">
        <f>C106+C109</f>
        <v>0</v>
      </c>
      <c r="D110" s="603">
        <f t="shared" si="25"/>
        <v>0</v>
      </c>
      <c r="E110" s="642"/>
      <c r="F110" s="643"/>
      <c r="G110" s="644">
        <f t="shared" ref="G110:N110" si="35">G106+G109</f>
        <v>0</v>
      </c>
      <c r="H110" s="645">
        <f t="shared" si="35"/>
        <v>0</v>
      </c>
      <c r="I110" s="660">
        <f t="shared" si="26"/>
        <v>0</v>
      </c>
      <c r="J110" s="601">
        <f t="shared" si="35"/>
        <v>0</v>
      </c>
      <c r="K110" s="602">
        <f t="shared" si="35"/>
        <v>0</v>
      </c>
      <c r="L110" s="661">
        <f t="shared" si="27"/>
        <v>0</v>
      </c>
      <c r="M110" s="644">
        <f t="shared" si="35"/>
        <v>0</v>
      </c>
      <c r="N110" s="645">
        <f t="shared" si="35"/>
        <v>0</v>
      </c>
      <c r="O110" s="666">
        <f t="shared" si="28"/>
        <v>0</v>
      </c>
    </row>
    <row r="111" ht="14.5" customHeight="1" spans="1:15">
      <c r="A111" s="604" t="s">
        <v>204</v>
      </c>
      <c r="B111" s="605">
        <f>B110-B107</f>
        <v>0</v>
      </c>
      <c r="C111" s="606">
        <f t="shared" ref="C111:N111" si="36">C110-C107</f>
        <v>0</v>
      </c>
      <c r="D111" s="551">
        <f t="shared" si="25"/>
        <v>0</v>
      </c>
      <c r="E111" s="646"/>
      <c r="F111" s="647"/>
      <c r="G111" s="648">
        <f t="shared" si="36"/>
        <v>0</v>
      </c>
      <c r="H111" s="649">
        <f t="shared" si="36"/>
        <v>0</v>
      </c>
      <c r="I111" s="659">
        <f t="shared" si="26"/>
        <v>0</v>
      </c>
      <c r="J111" s="648">
        <f t="shared" si="36"/>
        <v>0</v>
      </c>
      <c r="K111" s="649">
        <f t="shared" si="36"/>
        <v>0</v>
      </c>
      <c r="L111" s="659">
        <f t="shared" si="27"/>
        <v>0</v>
      </c>
      <c r="M111" s="648">
        <f t="shared" si="36"/>
        <v>0</v>
      </c>
      <c r="N111" s="649">
        <f t="shared" si="36"/>
        <v>0</v>
      </c>
      <c r="O111" s="665">
        <f t="shared" si="28"/>
        <v>0</v>
      </c>
    </row>
    <row r="112" ht="12.75" spans="1:15">
      <c r="A112" s="607" t="s">
        <v>205</v>
      </c>
      <c r="B112" s="608"/>
      <c r="C112" s="609"/>
      <c r="D112" s="610"/>
      <c r="E112" s="610"/>
      <c r="F112" s="650"/>
      <c r="G112" s="651"/>
      <c r="H112" s="652"/>
      <c r="I112" s="662"/>
      <c r="J112" s="663"/>
      <c r="K112" s="664"/>
      <c r="L112" s="662"/>
      <c r="M112" s="667"/>
      <c r="N112" s="668"/>
      <c r="O112" s="669"/>
    </row>
    <row r="113" ht="18.75" customHeight="1" spans="1:1">
      <c r="A113" s="611" t="s">
        <v>206</v>
      </c>
    </row>
    <row r="114" ht="18.75" customHeight="1" spans="1:1">
      <c r="A114" s="305"/>
    </row>
    <row r="115" ht="18.75" customHeight="1"/>
    <row r="116" ht="18.75" customHeight="1" spans="1:1">
      <c r="A116" s="46" t="s">
        <v>71</v>
      </c>
    </row>
    <row r="117" ht="18.75" customHeight="1" spans="1:6">
      <c r="A117" s="144" t="s">
        <v>101</v>
      </c>
      <c r="B117" s="612">
        <f>B120+B121+B122+B123+B125+B127-(B110-B51+B61+B63-B64-B65-B69-B76-B81+B90-B109)</f>
        <v>0</v>
      </c>
      <c r="F117" s="519" t="s">
        <v>93</v>
      </c>
    </row>
    <row r="118" ht="18.75" customHeight="1" spans="1:6">
      <c r="A118" s="613" t="s">
        <v>207</v>
      </c>
      <c r="B118" s="356" t="s">
        <v>104</v>
      </c>
      <c r="C118" s="614"/>
      <c r="D118" s="615" t="s">
        <v>105</v>
      </c>
      <c r="E118" s="615" t="s">
        <v>106</v>
      </c>
      <c r="F118" s="653" t="s">
        <v>208</v>
      </c>
    </row>
    <row r="119" ht="18.75" customHeight="1" spans="1:6">
      <c r="A119" s="616"/>
      <c r="B119" s="617" t="s">
        <v>108</v>
      </c>
      <c r="C119" s="618" t="s">
        <v>110</v>
      </c>
      <c r="D119" s="619" t="s">
        <v>108</v>
      </c>
      <c r="E119" s="619" t="s">
        <v>108</v>
      </c>
      <c r="F119" s="619" t="s">
        <v>108</v>
      </c>
    </row>
    <row r="120" ht="18.75" customHeight="1" spans="1:6">
      <c r="A120" s="620" t="s">
        <v>209</v>
      </c>
      <c r="B120" s="621">
        <f>B17</f>
        <v>0</v>
      </c>
      <c r="C120" s="622">
        <f>IFERROR(B120/($C$194-$D$194-$E$194),0)</f>
        <v>0</v>
      </c>
      <c r="D120" s="623">
        <f>G17</f>
        <v>0</v>
      </c>
      <c r="E120" s="621">
        <f>J17</f>
        <v>0</v>
      </c>
      <c r="F120" s="654">
        <f>M17</f>
        <v>0</v>
      </c>
    </row>
    <row r="121" ht="18.75" customHeight="1" spans="1:6">
      <c r="A121" s="624" t="s">
        <v>210</v>
      </c>
      <c r="B121" s="625">
        <f>B20-B27-B30-B35-B33-B34-B37-B38-B39-B40+B57+B74</f>
        <v>0</v>
      </c>
      <c r="C121" s="626">
        <f t="shared" ref="C121:C129" si="37">IFERROR(B121/($C$194-$D$194-$E$194),0)</f>
        <v>0</v>
      </c>
      <c r="D121" s="627">
        <f>G20-G27-G30-G35-G33-G34-G37-G38-G39-G40+G57+G74</f>
        <v>0</v>
      </c>
      <c r="E121" s="625">
        <f>J20-J27-J30-J35-J33-J34-J37-J38-J39-J40+J57+J74</f>
        <v>0</v>
      </c>
      <c r="F121" s="655">
        <f>M20-M27-M30-M35-M33-M34-M37-M38-M39-M40+M57+M74</f>
        <v>0</v>
      </c>
    </row>
    <row r="122" ht="18.75" customHeight="1" spans="1:6">
      <c r="A122" s="628" t="s">
        <v>211</v>
      </c>
      <c r="B122" s="629">
        <f>B39+B48-B51-B57-B62+B63-B64-B65-B69-B74-B76-B80-B81</f>
        <v>0</v>
      </c>
      <c r="C122" s="626">
        <f t="shared" si="37"/>
        <v>0</v>
      </c>
      <c r="D122" s="629">
        <f>G39+G48-G51-G57-G62+G63-G64-G65-G69-G74-G76-G80-G81</f>
        <v>0</v>
      </c>
      <c r="E122" s="629">
        <f>J39+J48-J51-J57-J62+J63-J64-J65-J69-J74-J76-J80-J81</f>
        <v>0</v>
      </c>
      <c r="F122" s="629">
        <f>M39+M48-M51-M57-M62+M63-M64-M65-M69-M74-M76-M80-M81</f>
        <v>0</v>
      </c>
    </row>
    <row r="123" ht="18.75" customHeight="1" spans="1:6">
      <c r="A123" s="628" t="s">
        <v>212</v>
      </c>
      <c r="B123" s="625">
        <f>B83+B33</f>
        <v>0</v>
      </c>
      <c r="C123" s="626">
        <f t="shared" si="37"/>
        <v>0</v>
      </c>
      <c r="D123" s="627">
        <f>G83+G33</f>
        <v>0</v>
      </c>
      <c r="E123" s="625">
        <f>J83+J33</f>
        <v>0</v>
      </c>
      <c r="F123" s="655">
        <f>M83+M33</f>
        <v>0</v>
      </c>
    </row>
    <row r="124" ht="24" spans="1:6">
      <c r="A124" s="630" t="s">
        <v>213</v>
      </c>
      <c r="B124" s="631"/>
      <c r="C124" s="626">
        <f t="shared" si="37"/>
        <v>0</v>
      </c>
      <c r="D124" s="632"/>
      <c r="E124" s="631"/>
      <c r="F124" s="656"/>
    </row>
    <row r="125" ht="18.75" customHeight="1" spans="1:6">
      <c r="A125" s="624" t="s">
        <v>214</v>
      </c>
      <c r="B125" s="629">
        <f>B27+B30+B34+B35+B37+B38+B40+B61+B62+B80+B90</f>
        <v>0</v>
      </c>
      <c r="C125" s="626">
        <f t="shared" si="37"/>
        <v>0</v>
      </c>
      <c r="D125" s="633">
        <f>G27+G30+G34+G35+G37+G38+G40+G61+G62+G80+G90</f>
        <v>0</v>
      </c>
      <c r="E125" s="629">
        <f>J27+J30+J34+J35+J37+J38+J40+J61+J62+J80+J90</f>
        <v>0</v>
      </c>
      <c r="F125" s="657">
        <f>M27+M30+M34+M35+M37+M38+M40+M61+M62+M80+M90</f>
        <v>0</v>
      </c>
    </row>
    <row r="126" ht="24" spans="1:6">
      <c r="A126" s="634" t="s">
        <v>215</v>
      </c>
      <c r="B126" s="631"/>
      <c r="C126" s="626">
        <f t="shared" si="37"/>
        <v>0</v>
      </c>
      <c r="D126" s="632"/>
      <c r="E126" s="631"/>
      <c r="F126" s="656"/>
    </row>
    <row r="127" spans="1:6">
      <c r="A127" s="628" t="s">
        <v>216</v>
      </c>
      <c r="B127" s="629">
        <f>B103</f>
        <v>0</v>
      </c>
      <c r="C127" s="626">
        <f t="shared" si="37"/>
        <v>0</v>
      </c>
      <c r="D127" s="633">
        <f>G103</f>
        <v>0</v>
      </c>
      <c r="E127" s="629">
        <f>J103</f>
        <v>0</v>
      </c>
      <c r="F127" s="657">
        <f>M103</f>
        <v>0</v>
      </c>
    </row>
    <row r="128" spans="1:6">
      <c r="A128" s="628" t="s">
        <v>217</v>
      </c>
      <c r="B128" s="629">
        <f>B104</f>
        <v>0</v>
      </c>
      <c r="C128" s="635">
        <f t="shared" si="37"/>
        <v>0</v>
      </c>
      <c r="D128" s="633">
        <f>G104</f>
        <v>0</v>
      </c>
      <c r="E128" s="629">
        <f>J104</f>
        <v>0</v>
      </c>
      <c r="F128" s="657">
        <f>M104</f>
        <v>0</v>
      </c>
    </row>
    <row r="129" spans="1:6">
      <c r="A129" s="624" t="s">
        <v>218</v>
      </c>
      <c r="B129" s="625">
        <f>B19+B41+B67-B69+B96</f>
        <v>0</v>
      </c>
      <c r="C129" s="670">
        <f t="shared" si="37"/>
        <v>0</v>
      </c>
      <c r="D129" s="627">
        <f>G19+G41+G67-G69+G96</f>
        <v>0</v>
      </c>
      <c r="E129" s="625">
        <f>J19+J41+J67-J69+J96</f>
        <v>0</v>
      </c>
      <c r="F129" s="655">
        <f>M19+M41+M67-M69+M96</f>
        <v>0</v>
      </c>
    </row>
    <row r="130" ht="12.75" spans="1:6">
      <c r="A130" s="671" t="s">
        <v>205</v>
      </c>
      <c r="B130" s="672">
        <f>B112</f>
        <v>0</v>
      </c>
      <c r="C130" s="673">
        <f>IFERROR(B130/$C$7,0)</f>
        <v>0</v>
      </c>
      <c r="D130" s="674">
        <f>G112</f>
        <v>0</v>
      </c>
      <c r="E130" s="672">
        <f>J112</f>
        <v>0</v>
      </c>
      <c r="F130" s="732"/>
    </row>
    <row r="131" ht="33" customHeight="1" spans="1:6">
      <c r="A131" s="675" t="s">
        <v>219</v>
      </c>
      <c r="B131" s="676">
        <f>B120+B25</f>
        <v>0</v>
      </c>
      <c r="C131" s="677">
        <f>IFERROR(B131/($C$194-$D$194-$E$194),0)</f>
        <v>0</v>
      </c>
      <c r="D131" s="676">
        <f>D120+G25</f>
        <v>0</v>
      </c>
      <c r="E131" s="733"/>
      <c r="F131" s="733"/>
    </row>
    <row r="132" ht="12.75" spans="1:6">
      <c r="A132" s="678" t="s">
        <v>220</v>
      </c>
      <c r="B132" s="679"/>
      <c r="C132" s="680"/>
      <c r="D132" s="680"/>
      <c r="E132" s="680"/>
      <c r="F132" s="734"/>
    </row>
    <row r="133" spans="1:6">
      <c r="A133" s="74"/>
      <c r="B133" s="681"/>
      <c r="C133" s="681"/>
      <c r="D133" s="681"/>
      <c r="E133" s="681"/>
      <c r="F133" s="681"/>
    </row>
    <row r="134" spans="1:6">
      <c r="A134" s="682"/>
      <c r="B134" s="683"/>
      <c r="C134" s="684"/>
      <c r="D134" s="684"/>
      <c r="E134" s="684"/>
      <c r="F134" s="683"/>
    </row>
    <row r="135" spans="1:1">
      <c r="A135" s="685" t="s">
        <v>72</v>
      </c>
    </row>
    <row r="136" ht="12.75" spans="1:10">
      <c r="A136" s="686" t="s">
        <v>101</v>
      </c>
      <c r="J136" s="46" t="s">
        <v>93</v>
      </c>
    </row>
    <row r="137" spans="1:10">
      <c r="A137" s="687" t="s">
        <v>104</v>
      </c>
      <c r="B137" s="688" t="s">
        <v>221</v>
      </c>
      <c r="C137" s="689"/>
      <c r="D137" s="689"/>
      <c r="E137" s="689"/>
      <c r="F137" s="689"/>
      <c r="G137" s="689"/>
      <c r="H137" s="689"/>
      <c r="I137" s="689"/>
      <c r="J137" s="737"/>
    </row>
    <row r="138" spans="1:10">
      <c r="A138" s="690"/>
      <c r="B138" s="691" t="s">
        <v>222</v>
      </c>
      <c r="C138" s="691" t="s">
        <v>223</v>
      </c>
      <c r="D138" s="691" t="s">
        <v>224</v>
      </c>
      <c r="E138" s="691" t="s">
        <v>225</v>
      </c>
      <c r="F138" s="691" t="s">
        <v>226</v>
      </c>
      <c r="G138" s="691" t="s">
        <v>227</v>
      </c>
      <c r="H138" s="691" t="s">
        <v>228</v>
      </c>
      <c r="I138" s="738" t="s">
        <v>229</v>
      </c>
      <c r="J138" s="739" t="s">
        <v>230</v>
      </c>
    </row>
    <row r="139" spans="1:10">
      <c r="A139" s="692" t="s">
        <v>231</v>
      </c>
      <c r="B139" s="693">
        <f t="shared" ref="B139:J139" si="38">B149+B150</f>
        <v>0</v>
      </c>
      <c r="C139" s="693">
        <f t="shared" si="38"/>
        <v>0</v>
      </c>
      <c r="D139" s="693">
        <f t="shared" si="38"/>
        <v>0</v>
      </c>
      <c r="E139" s="735">
        <f t="shared" si="38"/>
        <v>0</v>
      </c>
      <c r="F139" s="735">
        <f t="shared" si="38"/>
        <v>0</v>
      </c>
      <c r="G139" s="735">
        <f t="shared" si="38"/>
        <v>0</v>
      </c>
      <c r="H139" s="735">
        <f t="shared" si="38"/>
        <v>0</v>
      </c>
      <c r="I139" s="735">
        <f t="shared" si="38"/>
        <v>0</v>
      </c>
      <c r="J139" s="740">
        <f t="shared" si="38"/>
        <v>0</v>
      </c>
    </row>
    <row r="140" spans="1:10">
      <c r="A140" s="694" t="s">
        <v>232</v>
      </c>
      <c r="B140" s="695"/>
      <c r="C140" s="695"/>
      <c r="D140" s="695"/>
      <c r="E140" s="272"/>
      <c r="F140" s="272"/>
      <c r="G140" s="272"/>
      <c r="H140" s="272"/>
      <c r="I140" s="272"/>
      <c r="J140" s="741">
        <f t="shared" ref="J140:J148" si="39">SUM(B140:I140)</f>
        <v>0</v>
      </c>
    </row>
    <row r="141" spans="1:10">
      <c r="A141" s="694" t="s">
        <v>233</v>
      </c>
      <c r="B141" s="695"/>
      <c r="C141" s="695"/>
      <c r="D141" s="695"/>
      <c r="E141" s="272"/>
      <c r="F141" s="272"/>
      <c r="G141" s="272"/>
      <c r="H141" s="272"/>
      <c r="I141" s="272"/>
      <c r="J141" s="741">
        <f t="shared" si="39"/>
        <v>0</v>
      </c>
    </row>
    <row r="142" spans="1:10">
      <c r="A142" s="694" t="s">
        <v>234</v>
      </c>
      <c r="B142" s="695"/>
      <c r="C142" s="695"/>
      <c r="D142" s="695"/>
      <c r="E142" s="272"/>
      <c r="F142" s="272"/>
      <c r="G142" s="272"/>
      <c r="H142" s="272"/>
      <c r="I142" s="272"/>
      <c r="J142" s="741">
        <f t="shared" si="39"/>
        <v>0</v>
      </c>
    </row>
    <row r="143" spans="1:10">
      <c r="A143" s="696" t="s">
        <v>235</v>
      </c>
      <c r="B143" s="697"/>
      <c r="C143" s="697"/>
      <c r="D143" s="697"/>
      <c r="E143" s="272"/>
      <c r="F143" s="272"/>
      <c r="G143" s="272"/>
      <c r="H143" s="272"/>
      <c r="I143" s="272"/>
      <c r="J143" s="741">
        <f t="shared" si="39"/>
        <v>0</v>
      </c>
    </row>
    <row r="144" spans="1:10">
      <c r="A144" s="698" t="s">
        <v>236</v>
      </c>
      <c r="B144" s="699"/>
      <c r="C144" s="699"/>
      <c r="D144" s="699"/>
      <c r="E144" s="736"/>
      <c r="F144" s="736"/>
      <c r="G144" s="736"/>
      <c r="H144" s="736"/>
      <c r="I144" s="736"/>
      <c r="J144" s="741">
        <f t="shared" si="39"/>
        <v>0</v>
      </c>
    </row>
    <row r="145" spans="1:10">
      <c r="A145" s="698" t="s">
        <v>237</v>
      </c>
      <c r="B145" s="699"/>
      <c r="C145" s="699"/>
      <c r="D145" s="699"/>
      <c r="E145" s="736"/>
      <c r="F145" s="736"/>
      <c r="G145" s="736"/>
      <c r="H145" s="736"/>
      <c r="I145" s="736"/>
      <c r="J145" s="741">
        <f t="shared" si="39"/>
        <v>0</v>
      </c>
    </row>
    <row r="146" spans="1:10">
      <c r="A146" s="698" t="s">
        <v>238</v>
      </c>
      <c r="B146" s="699"/>
      <c r="C146" s="699"/>
      <c r="D146" s="699"/>
      <c r="E146" s="736"/>
      <c r="F146" s="736"/>
      <c r="G146" s="736"/>
      <c r="H146" s="736"/>
      <c r="I146" s="736"/>
      <c r="J146" s="740">
        <f t="shared" si="39"/>
        <v>0</v>
      </c>
    </row>
    <row r="147" spans="1:10">
      <c r="A147" s="698" t="s">
        <v>239</v>
      </c>
      <c r="B147" s="699"/>
      <c r="C147" s="699"/>
      <c r="D147" s="699"/>
      <c r="E147" s="736"/>
      <c r="F147" s="736"/>
      <c r="G147" s="736"/>
      <c r="H147" s="736"/>
      <c r="I147" s="736"/>
      <c r="J147" s="740">
        <f t="shared" si="39"/>
        <v>0</v>
      </c>
    </row>
    <row r="148" spans="1:10">
      <c r="A148" s="698" t="s">
        <v>240</v>
      </c>
      <c r="B148" s="699"/>
      <c r="C148" s="699"/>
      <c r="D148" s="699"/>
      <c r="E148" s="736"/>
      <c r="F148" s="736"/>
      <c r="G148" s="736"/>
      <c r="H148" s="736"/>
      <c r="I148" s="736"/>
      <c r="J148" s="740">
        <f t="shared" si="39"/>
        <v>0</v>
      </c>
    </row>
    <row r="149" spans="1:10">
      <c r="A149" s="700" t="s">
        <v>241</v>
      </c>
      <c r="B149" s="701">
        <f t="shared" ref="B149:J149" si="40">SUM(B140:B148)</f>
        <v>0</v>
      </c>
      <c r="C149" s="701">
        <f t="shared" si="40"/>
        <v>0</v>
      </c>
      <c r="D149" s="701">
        <f t="shared" si="40"/>
        <v>0</v>
      </c>
      <c r="E149" s="701">
        <f t="shared" si="40"/>
        <v>0</v>
      </c>
      <c r="F149" s="701">
        <f t="shared" si="40"/>
        <v>0</v>
      </c>
      <c r="G149" s="701">
        <f t="shared" si="40"/>
        <v>0</v>
      </c>
      <c r="H149" s="701">
        <f t="shared" si="40"/>
        <v>0</v>
      </c>
      <c r="I149" s="701">
        <f t="shared" si="40"/>
        <v>0</v>
      </c>
      <c r="J149" s="740">
        <f t="shared" si="40"/>
        <v>0</v>
      </c>
    </row>
    <row r="150" ht="18.75" customHeight="1" spans="1:10">
      <c r="A150" s="702" t="s">
        <v>242</v>
      </c>
      <c r="B150" s="703"/>
      <c r="C150" s="703"/>
      <c r="D150" s="703"/>
      <c r="E150" s="703"/>
      <c r="F150" s="703"/>
      <c r="G150" s="703"/>
      <c r="H150" s="703"/>
      <c r="I150" s="703"/>
      <c r="J150" s="740">
        <f>SUM(B150:I150)</f>
        <v>0</v>
      </c>
    </row>
    <row r="151" ht="18.75" customHeight="1" spans="1:10">
      <c r="A151" s="704"/>
      <c r="B151" s="705"/>
      <c r="C151" s="705"/>
      <c r="D151" s="705"/>
      <c r="E151" s="705"/>
      <c r="F151" s="705"/>
      <c r="G151" s="705"/>
      <c r="H151" s="705"/>
      <c r="I151" s="705"/>
      <c r="J151" s="742"/>
    </row>
    <row r="152" ht="12.75" spans="1:10">
      <c r="A152" s="686" t="s">
        <v>243</v>
      </c>
      <c r="J152" s="46" t="s">
        <v>93</v>
      </c>
    </row>
    <row r="153" spans="1:10">
      <c r="A153" s="687" t="s">
        <v>244</v>
      </c>
      <c r="B153" s="688" t="s">
        <v>221</v>
      </c>
      <c r="C153" s="689"/>
      <c r="D153" s="689"/>
      <c r="E153" s="689"/>
      <c r="F153" s="689"/>
      <c r="G153" s="689"/>
      <c r="H153" s="689"/>
      <c r="I153" s="689"/>
      <c r="J153" s="737"/>
    </row>
    <row r="154" spans="1:10">
      <c r="A154" s="690"/>
      <c r="B154" s="691" t="s">
        <v>222</v>
      </c>
      <c r="C154" s="691" t="s">
        <v>223</v>
      </c>
      <c r="D154" s="691" t="s">
        <v>224</v>
      </c>
      <c r="E154" s="691" t="s">
        <v>225</v>
      </c>
      <c r="F154" s="691" t="s">
        <v>226</v>
      </c>
      <c r="G154" s="691" t="s">
        <v>227</v>
      </c>
      <c r="H154" s="691" t="s">
        <v>228</v>
      </c>
      <c r="I154" s="738" t="s">
        <v>229</v>
      </c>
      <c r="J154" s="739" t="s">
        <v>230</v>
      </c>
    </row>
    <row r="155" spans="1:10">
      <c r="A155" s="692" t="s">
        <v>231</v>
      </c>
      <c r="B155" s="693">
        <f t="shared" ref="B155:J155" si="41">B165+B166</f>
        <v>0</v>
      </c>
      <c r="C155" s="693">
        <f t="shared" si="41"/>
        <v>0</v>
      </c>
      <c r="D155" s="693">
        <f t="shared" si="41"/>
        <v>0</v>
      </c>
      <c r="E155" s="735">
        <f t="shared" si="41"/>
        <v>0</v>
      </c>
      <c r="F155" s="735">
        <f t="shared" si="41"/>
        <v>0</v>
      </c>
      <c r="G155" s="735">
        <f t="shared" si="41"/>
        <v>0</v>
      </c>
      <c r="H155" s="735">
        <f t="shared" si="41"/>
        <v>0</v>
      </c>
      <c r="I155" s="735">
        <f t="shared" si="41"/>
        <v>0</v>
      </c>
      <c r="J155" s="740">
        <f t="shared" si="41"/>
        <v>0</v>
      </c>
    </row>
    <row r="156" spans="1:10">
      <c r="A156" s="694" t="s">
        <v>232</v>
      </c>
      <c r="B156" s="695"/>
      <c r="C156" s="695"/>
      <c r="D156" s="695"/>
      <c r="E156" s="272"/>
      <c r="F156" s="272"/>
      <c r="G156" s="272"/>
      <c r="H156" s="272"/>
      <c r="I156" s="272"/>
      <c r="J156" s="741">
        <f t="shared" ref="J156:J164" si="42">SUM(B156:I156)</f>
        <v>0</v>
      </c>
    </row>
    <row r="157" spans="1:10">
      <c r="A157" s="694" t="s">
        <v>233</v>
      </c>
      <c r="B157" s="695"/>
      <c r="C157" s="695"/>
      <c r="D157" s="695"/>
      <c r="E157" s="272"/>
      <c r="F157" s="272"/>
      <c r="G157" s="272"/>
      <c r="H157" s="272"/>
      <c r="I157" s="272"/>
      <c r="J157" s="741">
        <f t="shared" si="42"/>
        <v>0</v>
      </c>
    </row>
    <row r="158" spans="1:10">
      <c r="A158" s="694" t="s">
        <v>234</v>
      </c>
      <c r="B158" s="695"/>
      <c r="C158" s="695"/>
      <c r="D158" s="695"/>
      <c r="E158" s="272"/>
      <c r="F158" s="272"/>
      <c r="G158" s="272"/>
      <c r="H158" s="272"/>
      <c r="I158" s="272"/>
      <c r="J158" s="741">
        <f t="shared" si="42"/>
        <v>0</v>
      </c>
    </row>
    <row r="159" spans="1:10">
      <c r="A159" s="696" t="s">
        <v>235</v>
      </c>
      <c r="B159" s="697"/>
      <c r="C159" s="697"/>
      <c r="D159" s="697"/>
      <c r="E159" s="272"/>
      <c r="F159" s="272"/>
      <c r="G159" s="272"/>
      <c r="H159" s="272"/>
      <c r="I159" s="272"/>
      <c r="J159" s="741">
        <f t="shared" si="42"/>
        <v>0</v>
      </c>
    </row>
    <row r="160" spans="1:10">
      <c r="A160" s="698" t="s">
        <v>236</v>
      </c>
      <c r="B160" s="699"/>
      <c r="C160" s="699"/>
      <c r="D160" s="699"/>
      <c r="E160" s="736"/>
      <c r="F160" s="736"/>
      <c r="G160" s="736"/>
      <c r="H160" s="736"/>
      <c r="I160" s="736"/>
      <c r="J160" s="741">
        <f t="shared" si="42"/>
        <v>0</v>
      </c>
    </row>
    <row r="161" spans="1:10">
      <c r="A161" s="698" t="s">
        <v>237</v>
      </c>
      <c r="B161" s="699"/>
      <c r="C161" s="699"/>
      <c r="D161" s="699"/>
      <c r="E161" s="736"/>
      <c r="F161" s="736"/>
      <c r="G161" s="736"/>
      <c r="H161" s="736"/>
      <c r="I161" s="736"/>
      <c r="J161" s="741">
        <f t="shared" si="42"/>
        <v>0</v>
      </c>
    </row>
    <row r="162" spans="1:10">
      <c r="A162" s="698" t="s">
        <v>238</v>
      </c>
      <c r="B162" s="699"/>
      <c r="C162" s="699"/>
      <c r="D162" s="699"/>
      <c r="E162" s="736"/>
      <c r="F162" s="736"/>
      <c r="G162" s="736"/>
      <c r="H162" s="736"/>
      <c r="I162" s="736"/>
      <c r="J162" s="740">
        <f t="shared" si="42"/>
        <v>0</v>
      </c>
    </row>
    <row r="163" spans="1:10">
      <c r="A163" s="698" t="s">
        <v>239</v>
      </c>
      <c r="B163" s="699"/>
      <c r="C163" s="699"/>
      <c r="D163" s="699"/>
      <c r="E163" s="736"/>
      <c r="F163" s="736"/>
      <c r="G163" s="736"/>
      <c r="H163" s="736"/>
      <c r="I163" s="736"/>
      <c r="J163" s="740">
        <f t="shared" si="42"/>
        <v>0</v>
      </c>
    </row>
    <row r="164" spans="1:10">
      <c r="A164" s="698" t="s">
        <v>240</v>
      </c>
      <c r="B164" s="699"/>
      <c r="C164" s="699"/>
      <c r="D164" s="699"/>
      <c r="E164" s="736"/>
      <c r="F164" s="736"/>
      <c r="G164" s="736"/>
      <c r="H164" s="736"/>
      <c r="I164" s="736"/>
      <c r="J164" s="740">
        <f t="shared" si="42"/>
        <v>0</v>
      </c>
    </row>
    <row r="165" spans="1:10">
      <c r="A165" s="700" t="s">
        <v>241</v>
      </c>
      <c r="B165" s="701">
        <f t="shared" ref="B165:J165" si="43">SUM(B156:B164)</f>
        <v>0</v>
      </c>
      <c r="C165" s="701">
        <f t="shared" si="43"/>
        <v>0</v>
      </c>
      <c r="D165" s="701">
        <f t="shared" si="43"/>
        <v>0</v>
      </c>
      <c r="E165" s="701">
        <f t="shared" si="43"/>
        <v>0</v>
      </c>
      <c r="F165" s="701">
        <f t="shared" si="43"/>
        <v>0</v>
      </c>
      <c r="G165" s="701">
        <f t="shared" si="43"/>
        <v>0</v>
      </c>
      <c r="H165" s="701">
        <f t="shared" si="43"/>
        <v>0</v>
      </c>
      <c r="I165" s="701">
        <f t="shared" si="43"/>
        <v>0</v>
      </c>
      <c r="J165" s="740">
        <f t="shared" si="43"/>
        <v>0</v>
      </c>
    </row>
    <row r="166" ht="18.75" customHeight="1" spans="1:10">
      <c r="A166" s="702" t="s">
        <v>242</v>
      </c>
      <c r="B166" s="703"/>
      <c r="C166" s="703"/>
      <c r="D166" s="703"/>
      <c r="E166" s="703"/>
      <c r="F166" s="703"/>
      <c r="G166" s="703"/>
      <c r="H166" s="703"/>
      <c r="I166" s="703"/>
      <c r="J166" s="740">
        <f>SUM(B166:I166)</f>
        <v>0</v>
      </c>
    </row>
    <row r="167" ht="18.75" customHeight="1" spans="1:10">
      <c r="A167" s="704"/>
      <c r="B167" s="706"/>
      <c r="C167" s="706"/>
      <c r="D167" s="706"/>
      <c r="E167" s="706"/>
      <c r="F167" s="706"/>
      <c r="G167" s="705"/>
      <c r="H167" s="705"/>
      <c r="I167" s="705"/>
      <c r="J167" s="742"/>
    </row>
    <row r="168" spans="1:6">
      <c r="A168" s="682"/>
      <c r="B168" s="683"/>
      <c r="C168" s="684"/>
      <c r="D168" s="684"/>
      <c r="E168" s="684"/>
      <c r="F168" s="683"/>
    </row>
    <row r="169" spans="1:1">
      <c r="A169" s="46" t="s">
        <v>73</v>
      </c>
    </row>
    <row r="170" ht="12.75" spans="1:4">
      <c r="A170" s="686" t="s">
        <v>101</v>
      </c>
      <c r="C170" s="707"/>
      <c r="D170" s="519" t="s">
        <v>93</v>
      </c>
    </row>
    <row r="171" ht="24.75" spans="1:4">
      <c r="A171" s="370"/>
      <c r="B171" s="708"/>
      <c r="C171" s="709" t="s">
        <v>245</v>
      </c>
      <c r="D171" s="710" t="s">
        <v>246</v>
      </c>
    </row>
    <row r="172" spans="1:4">
      <c r="A172" s="613" t="s">
        <v>247</v>
      </c>
      <c r="B172" s="711" t="s">
        <v>248</v>
      </c>
      <c r="C172" s="712"/>
      <c r="D172" s="713"/>
    </row>
    <row r="173" ht="12.75" spans="1:4">
      <c r="A173" s="714"/>
      <c r="B173" s="385" t="s">
        <v>249</v>
      </c>
      <c r="C173" s="715"/>
      <c r="D173" s="716"/>
    </row>
    <row r="174" spans="1:4">
      <c r="A174" s="717" t="s">
        <v>250</v>
      </c>
      <c r="B174" s="82" t="s">
        <v>248</v>
      </c>
      <c r="C174" s="718"/>
      <c r="D174" s="719"/>
    </row>
    <row r="175" ht="36" customHeight="1" spans="1:4">
      <c r="A175" s="720"/>
      <c r="B175" s="95" t="s">
        <v>251</v>
      </c>
      <c r="C175" s="721"/>
      <c r="D175" s="722"/>
    </row>
    <row r="176" spans="1:4">
      <c r="A176" s="723" t="s">
        <v>252</v>
      </c>
      <c r="B176" s="51" t="s">
        <v>248</v>
      </c>
      <c r="C176" s="718"/>
      <c r="D176" s="719"/>
    </row>
    <row r="177" ht="12.75" spans="1:4">
      <c r="A177" s="723"/>
      <c r="B177" s="95" t="s">
        <v>253</v>
      </c>
      <c r="C177" s="721"/>
      <c r="D177" s="722"/>
    </row>
    <row r="178" spans="1:4">
      <c r="A178" s="717" t="s">
        <v>254</v>
      </c>
      <c r="B178" s="82" t="s">
        <v>248</v>
      </c>
      <c r="C178" s="724"/>
      <c r="D178" s="725"/>
    </row>
    <row r="179" ht="12.75" spans="1:4">
      <c r="A179" s="720"/>
      <c r="B179" s="95" t="s">
        <v>255</v>
      </c>
      <c r="C179" s="721"/>
      <c r="D179" s="722"/>
    </row>
    <row r="180" spans="1:4">
      <c r="A180" s="685" t="s">
        <v>256</v>
      </c>
      <c r="B180" s="685"/>
      <c r="C180" s="685"/>
      <c r="D180" s="685"/>
    </row>
    <row r="181" spans="1:1">
      <c r="A181" s="380"/>
    </row>
    <row r="183" spans="1:1">
      <c r="A183" s="46" t="s">
        <v>74</v>
      </c>
    </row>
    <row r="184" ht="12.75" spans="1:4">
      <c r="A184" s="686" t="s">
        <v>101</v>
      </c>
      <c r="B184" s="402"/>
      <c r="C184" s="402"/>
      <c r="D184" s="519" t="s">
        <v>93</v>
      </c>
    </row>
    <row r="185" spans="1:4">
      <c r="A185" s="726"/>
      <c r="B185" s="147" t="s">
        <v>257</v>
      </c>
      <c r="C185" s="147" t="s">
        <v>258</v>
      </c>
      <c r="D185" s="583" t="s">
        <v>259</v>
      </c>
    </row>
    <row r="186" spans="1:4">
      <c r="A186" s="727"/>
      <c r="B186" s="728" t="s">
        <v>260</v>
      </c>
      <c r="C186" s="728" t="s">
        <v>261</v>
      </c>
      <c r="D186" s="729" t="s">
        <v>262</v>
      </c>
    </row>
    <row r="187" ht="34.5" customHeight="1" spans="1:4">
      <c r="A187" s="385" t="s">
        <v>263</v>
      </c>
      <c r="B187" s="730"/>
      <c r="C187" s="715"/>
      <c r="D187" s="731">
        <f>B187-C187</f>
        <v>0</v>
      </c>
    </row>
    <row r="188" spans="1:1">
      <c r="A188" s="682"/>
    </row>
    <row r="189" spans="1:1">
      <c r="A189" s="189"/>
    </row>
    <row r="190" spans="1:1">
      <c r="A190" s="46" t="s">
        <v>75</v>
      </c>
    </row>
    <row r="191" s="36" customFormat="1" ht="12.75" spans="1:15">
      <c r="A191" s="686" t="s">
        <v>101</v>
      </c>
      <c r="B191" s="402"/>
      <c r="C191" s="402"/>
      <c r="D191" s="402"/>
      <c r="E191" s="519" t="s">
        <v>93</v>
      </c>
      <c r="F191" s="37"/>
      <c r="G191" s="37"/>
      <c r="H191" s="37"/>
      <c r="I191" s="37"/>
      <c r="J191" s="37"/>
      <c r="K191" s="37"/>
      <c r="L191" s="37"/>
      <c r="M191" s="37"/>
      <c r="N191" s="37"/>
      <c r="O191" s="37"/>
    </row>
    <row r="192" s="36" customFormat="1" spans="1:15">
      <c r="A192" s="726"/>
      <c r="B192" s="147" t="s">
        <v>264</v>
      </c>
      <c r="C192" s="147" t="s">
        <v>265</v>
      </c>
      <c r="D192" s="147" t="s">
        <v>266</v>
      </c>
      <c r="E192" s="583" t="s">
        <v>267</v>
      </c>
      <c r="F192" s="37"/>
      <c r="G192" s="37"/>
      <c r="H192" s="37"/>
      <c r="I192" s="37"/>
      <c r="J192" s="37"/>
      <c r="K192" s="37"/>
      <c r="L192" s="37"/>
      <c r="M192" s="37"/>
      <c r="N192" s="37"/>
      <c r="O192" s="37"/>
    </row>
    <row r="193" spans="1:5">
      <c r="A193" s="727"/>
      <c r="B193" s="728" t="s">
        <v>260</v>
      </c>
      <c r="C193" s="728" t="s">
        <v>261</v>
      </c>
      <c r="D193" s="728" t="s">
        <v>268</v>
      </c>
      <c r="E193" s="729" t="s">
        <v>269</v>
      </c>
    </row>
    <row r="194" spans="1:5">
      <c r="A194" s="743" t="s">
        <v>109</v>
      </c>
      <c r="B194" s="744"/>
      <c r="C194" s="745">
        <f>$C$6</f>
        <v>0</v>
      </c>
      <c r="D194" s="744"/>
      <c r="E194" s="750"/>
    </row>
    <row r="195" spans="1:5">
      <c r="A195" s="746" t="s">
        <v>270</v>
      </c>
      <c r="B195" s="747">
        <f>IFERROR(B194/($C$194-$D$194-$E$194),0)</f>
        <v>0</v>
      </c>
      <c r="C195" s="747"/>
      <c r="D195" s="747"/>
      <c r="E195" s="751"/>
    </row>
    <row r="196" ht="12.75" spans="1:5">
      <c r="A196" s="748" t="s">
        <v>271</v>
      </c>
      <c r="B196" s="749"/>
      <c r="C196" s="749"/>
      <c r="D196" s="749"/>
      <c r="E196" s="752"/>
    </row>
  </sheetData>
  <customSheetViews>
    <customSheetView guid="{2B1982F3-BE00-4C95-A5E6-BE7F3CE02B71}" scale="85" showPageBreaks="1" printArea="1" view="pageBreakPreview" topLeftCell="D1">
      <selection activeCell="M13" sqref="M13:O13"/>
      <rowBreaks count="3" manualBreakCount="3">
        <brk id="82" max="17" man="1"/>
        <brk id="83" max="17" man="1"/>
        <brk id="137" max="17" man="1"/>
      </rowBreaks>
      <pageMargins left="0.708661417322835" right="0.708661417322835" top="0.748031496062992" bottom="0.748031496062992" header="0.31496062992126" footer="0.31496062992126"/>
      <printOptions horizontalCentered="1"/>
      <pageSetup paperSize="9" scale="32" fitToHeight="3" orientation="landscape"/>
      <headerFooter>
        <oddFooter>&amp;C第 &amp;P 页，共 &amp;N 页</oddFooter>
      </headerFooter>
    </customSheetView>
  </customSheetViews>
  <mergeCells count="24">
    <mergeCell ref="B15:F15"/>
    <mergeCell ref="G15:I15"/>
    <mergeCell ref="J15:L15"/>
    <mergeCell ref="M15:O15"/>
    <mergeCell ref="B118:C118"/>
    <mergeCell ref="B132:F132"/>
    <mergeCell ref="B137:J137"/>
    <mergeCell ref="B153:J153"/>
    <mergeCell ref="B195:E195"/>
    <mergeCell ref="B196:E196"/>
    <mergeCell ref="A4:A5"/>
    <mergeCell ref="A15:A16"/>
    <mergeCell ref="A118:A119"/>
    <mergeCell ref="A137:A138"/>
    <mergeCell ref="A153:A154"/>
    <mergeCell ref="A172:A173"/>
    <mergeCell ref="A174:A175"/>
    <mergeCell ref="A176:A177"/>
    <mergeCell ref="A178:A179"/>
    <mergeCell ref="A185:A186"/>
    <mergeCell ref="A192:A193"/>
    <mergeCell ref="B4:B5"/>
    <mergeCell ref="C4:C5"/>
    <mergeCell ref="D4:D5"/>
  </mergeCells>
  <dataValidations count="4">
    <dataValidation type="decimal" operator="between" allowBlank="1" showInputMessage="1" showErrorMessage="1" sqref="C173:D173 C175:D175 C177:D177 C179:D179">
      <formula1>0</formula1>
      <formula2>1</formula2>
    </dataValidation>
    <dataValidation showInputMessage="1" showErrorMessage="1" sqref="B2"/>
    <dataValidation type="decimal" operator="greaterThanOrEqual" allowBlank="1" showInputMessage="1" showErrorMessage="1" sqref="B107:C107 E107:H107 J107:K107 M107:N107 C172:D172 C174:D174 C176:D176 C178:D178">
      <formula1>0</formula1>
    </dataValidation>
    <dataValidation type="list" allowBlank="1" showInputMessage="1" showErrorMessage="1" sqref="B14">
      <formula1>"是,否"</formula1>
    </dataValidation>
  </dataValidations>
  <printOptions horizontalCentered="1"/>
  <pageMargins left="0.708661417322835" right="0.708661417322835" top="0.748031496062992" bottom="0.748031496062992" header="0.31496062992126" footer="0.31496062992126"/>
  <pageSetup paperSize="9" scale="44" fitToHeight="0" orientation="landscape"/>
  <headerFooter>
    <oddFooter>&amp;C第 &amp;P 页，共 &amp;N 页</oddFooter>
  </headerFooter>
  <rowBreaks count="2" manualBreakCount="2">
    <brk id="70" max="14" man="1"/>
    <brk id="113" max="14" man="1"/>
  </rowBreaks>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pageSetUpPr fitToPage="1"/>
  </sheetPr>
  <dimension ref="A1:BB134"/>
  <sheetViews>
    <sheetView showGridLines="0" view="pageBreakPreview" zoomScale="70" zoomScaleNormal="100" topLeftCell="A50" workbookViewId="0">
      <selection activeCell="B77" sqref="B77"/>
    </sheetView>
  </sheetViews>
  <sheetFormatPr defaultColWidth="9" defaultRowHeight="12"/>
  <cols>
    <col min="1" max="1" width="9.83333333333333" style="37" customWidth="1"/>
    <col min="2" max="2" width="59.8333333333333" style="37" customWidth="1"/>
    <col min="3" max="3" width="20.6666666666667" style="38" customWidth="1"/>
    <col min="4" max="15" width="15.6666666666667" style="38" customWidth="1"/>
    <col min="16" max="54" width="9" style="37"/>
    <col min="55" max="55" width="9.33333333333333" style="37" customWidth="1"/>
    <col min="56" max="16384" width="9" style="37"/>
  </cols>
  <sheetData>
    <row r="1" ht="22.5" spans="1:9">
      <c r="A1" s="40" t="s">
        <v>49</v>
      </c>
      <c r="B1" s="292"/>
      <c r="C1" s="41"/>
      <c r="D1" s="41"/>
      <c r="E1" s="41"/>
      <c r="F1" s="41"/>
      <c r="G1" s="403"/>
      <c r="H1" s="41"/>
      <c r="I1" s="41"/>
    </row>
    <row r="2" ht="32.25" customHeight="1" spans="1:8">
      <c r="A2" s="145" t="str">
        <f>"公司名称："&amp;封面!$B$4</f>
        <v>公司名称：</v>
      </c>
      <c r="E2" s="404" t="str">
        <f>封面!$B$7</f>
        <v>//</v>
      </c>
      <c r="H2" s="405"/>
    </row>
    <row r="3" spans="1:9">
      <c r="A3" s="145" t="s">
        <v>76</v>
      </c>
      <c r="I3" s="409"/>
    </row>
    <row r="4" ht="12.75" spans="1:10">
      <c r="A4" s="145" t="s">
        <v>101</v>
      </c>
      <c r="J4" s="401" t="s">
        <v>93</v>
      </c>
    </row>
    <row r="5" spans="1:10">
      <c r="A5" s="328"/>
      <c r="B5" s="329"/>
      <c r="C5" s="330" t="s">
        <v>272</v>
      </c>
      <c r="D5" s="331"/>
      <c r="E5" s="331"/>
      <c r="F5" s="331"/>
      <c r="G5" s="331"/>
      <c r="H5" s="331"/>
      <c r="I5" s="412"/>
      <c r="J5" s="413" t="s">
        <v>273</v>
      </c>
    </row>
    <row r="6" ht="12.75" spans="1:10">
      <c r="A6" s="332"/>
      <c r="B6" s="333"/>
      <c r="C6" s="334" t="s">
        <v>274</v>
      </c>
      <c r="D6" s="335" t="s">
        <v>275</v>
      </c>
      <c r="E6" s="335" t="s">
        <v>276</v>
      </c>
      <c r="F6" s="335" t="s">
        <v>277</v>
      </c>
      <c r="G6" s="335" t="s">
        <v>278</v>
      </c>
      <c r="H6" s="335" t="s">
        <v>279</v>
      </c>
      <c r="I6" s="414" t="s">
        <v>280</v>
      </c>
      <c r="J6" s="415"/>
    </row>
    <row r="7" spans="1:10">
      <c r="A7" s="336" t="s">
        <v>281</v>
      </c>
      <c r="B7" s="337" t="s">
        <v>232</v>
      </c>
      <c r="C7" s="338"/>
      <c r="D7" s="339"/>
      <c r="E7" s="339"/>
      <c r="F7" s="339"/>
      <c r="G7" s="406"/>
      <c r="H7" s="406"/>
      <c r="I7" s="416"/>
      <c r="J7" s="417">
        <f>SUM(C7:I7)</f>
        <v>0</v>
      </c>
    </row>
    <row r="8" spans="1:10">
      <c r="A8" s="340"/>
      <c r="B8" s="341" t="s">
        <v>233</v>
      </c>
      <c r="C8" s="342"/>
      <c r="D8" s="343"/>
      <c r="E8" s="343"/>
      <c r="F8" s="343"/>
      <c r="G8" s="407"/>
      <c r="H8" s="407"/>
      <c r="I8" s="418"/>
      <c r="J8" s="419">
        <f>SUM(C8:I8)</f>
        <v>0</v>
      </c>
    </row>
    <row r="9" spans="1:10">
      <c r="A9" s="340"/>
      <c r="B9" s="341" t="s">
        <v>234</v>
      </c>
      <c r="C9" s="342"/>
      <c r="D9" s="343"/>
      <c r="E9" s="343"/>
      <c r="F9" s="343"/>
      <c r="G9" s="407"/>
      <c r="H9" s="407"/>
      <c r="I9" s="418"/>
      <c r="J9" s="419">
        <f>SUM(C9:I9)</f>
        <v>0</v>
      </c>
    </row>
    <row r="10" spans="1:10">
      <c r="A10" s="340"/>
      <c r="B10" s="344" t="s">
        <v>235</v>
      </c>
      <c r="C10" s="342"/>
      <c r="D10" s="343"/>
      <c r="E10" s="343"/>
      <c r="F10" s="343"/>
      <c r="G10" s="407"/>
      <c r="H10" s="407"/>
      <c r="I10" s="418"/>
      <c r="J10" s="419">
        <f>SUM(C10:I10)</f>
        <v>0</v>
      </c>
    </row>
    <row r="11" spans="1:10">
      <c r="A11" s="340"/>
      <c r="B11" s="344" t="s">
        <v>236</v>
      </c>
      <c r="C11" s="342"/>
      <c r="D11" s="343"/>
      <c r="E11" s="343"/>
      <c r="F11" s="343"/>
      <c r="G11" s="407"/>
      <c r="H11" s="407"/>
      <c r="I11" s="418"/>
      <c r="J11" s="419">
        <f>SUM(C11:I11)</f>
        <v>0</v>
      </c>
    </row>
    <row r="12" spans="1:10">
      <c r="A12" s="340"/>
      <c r="B12" s="344" t="s">
        <v>237</v>
      </c>
      <c r="C12" s="342"/>
      <c r="D12" s="343"/>
      <c r="E12" s="343"/>
      <c r="F12" s="343"/>
      <c r="G12" s="407"/>
      <c r="H12" s="407"/>
      <c r="I12" s="418"/>
      <c r="J12" s="419">
        <f t="shared" ref="J12:J17" si="0">SUM(C12:I12)</f>
        <v>0</v>
      </c>
    </row>
    <row r="13" spans="1:15">
      <c r="A13" s="345"/>
      <c r="B13" s="346" t="s">
        <v>238</v>
      </c>
      <c r="C13" s="347"/>
      <c r="D13" s="348"/>
      <c r="E13" s="348"/>
      <c r="F13" s="348"/>
      <c r="G13" s="348"/>
      <c r="H13" s="348"/>
      <c r="I13" s="420"/>
      <c r="J13" s="419">
        <f t="shared" si="0"/>
        <v>0</v>
      </c>
      <c r="K13" s="37"/>
      <c r="L13" s="37"/>
      <c r="M13" s="37"/>
      <c r="N13" s="37"/>
      <c r="O13" s="37"/>
    </row>
    <row r="14" spans="1:10">
      <c r="A14" s="340"/>
      <c r="B14" s="344" t="s">
        <v>239</v>
      </c>
      <c r="C14" s="342"/>
      <c r="D14" s="343"/>
      <c r="E14" s="343"/>
      <c r="F14" s="343"/>
      <c r="G14" s="407"/>
      <c r="H14" s="407"/>
      <c r="I14" s="418"/>
      <c r="J14" s="419">
        <f t="shared" si="0"/>
        <v>0</v>
      </c>
    </row>
    <row r="15" spans="1:10">
      <c r="A15" s="340"/>
      <c r="B15" s="344" t="s">
        <v>240</v>
      </c>
      <c r="C15" s="342"/>
      <c r="D15" s="343"/>
      <c r="E15" s="343"/>
      <c r="F15" s="343"/>
      <c r="G15" s="407"/>
      <c r="H15" s="407"/>
      <c r="I15" s="418"/>
      <c r="J15" s="419">
        <f t="shared" si="0"/>
        <v>0</v>
      </c>
    </row>
    <row r="16" ht="12.75" spans="1:11">
      <c r="A16" s="340"/>
      <c r="B16" s="349" t="s">
        <v>241</v>
      </c>
      <c r="C16" s="350">
        <f>SUM(C7:C15)</f>
        <v>0</v>
      </c>
      <c r="D16" s="351">
        <f t="shared" ref="D16:I16" si="1">SUM(D7:D15)</f>
        <v>0</v>
      </c>
      <c r="E16" s="351">
        <f t="shared" si="1"/>
        <v>0</v>
      </c>
      <c r="F16" s="351">
        <f t="shared" si="1"/>
        <v>0</v>
      </c>
      <c r="G16" s="351">
        <f t="shared" si="1"/>
        <v>0</v>
      </c>
      <c r="H16" s="351">
        <f t="shared" si="1"/>
        <v>0</v>
      </c>
      <c r="I16" s="421">
        <f t="shared" si="1"/>
        <v>0</v>
      </c>
      <c r="J16" s="422">
        <f t="shared" si="0"/>
        <v>0</v>
      </c>
      <c r="K16" s="423"/>
    </row>
    <row r="17" ht="21" customHeight="1" spans="1:11">
      <c r="A17" s="352"/>
      <c r="B17" s="353" t="s">
        <v>242</v>
      </c>
      <c r="C17" s="354"/>
      <c r="D17" s="355"/>
      <c r="E17" s="355"/>
      <c r="F17" s="355"/>
      <c r="G17" s="355"/>
      <c r="H17" s="355"/>
      <c r="I17" s="355"/>
      <c r="J17" s="424">
        <f t="shared" si="0"/>
        <v>0</v>
      </c>
      <c r="K17" s="423"/>
    </row>
    <row r="18" spans="1:11">
      <c r="A18" s="356" t="s">
        <v>282</v>
      </c>
      <c r="B18" s="357" t="s">
        <v>232</v>
      </c>
      <c r="C18" s="358">
        <f>IF($J7=0,0,ROUND(C7/$J7,4))</f>
        <v>0</v>
      </c>
      <c r="D18" s="359">
        <f t="shared" ref="D18:I18" si="2">IF($J7=0,0,ROUND(D7/$J7,4))</f>
        <v>0</v>
      </c>
      <c r="E18" s="359">
        <f t="shared" si="2"/>
        <v>0</v>
      </c>
      <c r="F18" s="359">
        <f t="shared" si="2"/>
        <v>0</v>
      </c>
      <c r="G18" s="359">
        <f t="shared" si="2"/>
        <v>0</v>
      </c>
      <c r="H18" s="359">
        <f t="shared" si="2"/>
        <v>0</v>
      </c>
      <c r="I18" s="359">
        <f t="shared" si="2"/>
        <v>0</v>
      </c>
      <c r="J18" s="425" t="s">
        <v>283</v>
      </c>
      <c r="K18" s="423"/>
    </row>
    <row r="19" spans="1:11">
      <c r="A19" s="345"/>
      <c r="B19" s="360" t="s">
        <v>233</v>
      </c>
      <c r="C19" s="358">
        <f t="shared" ref="C19:I19" si="3">IF($J8=0,0,ROUND(C8/$J8,4))</f>
        <v>0</v>
      </c>
      <c r="D19" s="359">
        <f t="shared" si="3"/>
        <v>0</v>
      </c>
      <c r="E19" s="359">
        <f t="shared" si="3"/>
        <v>0</v>
      </c>
      <c r="F19" s="359">
        <f t="shared" si="3"/>
        <v>0</v>
      </c>
      <c r="G19" s="359">
        <f t="shared" si="3"/>
        <v>0</v>
      </c>
      <c r="H19" s="359">
        <f t="shared" si="3"/>
        <v>0</v>
      </c>
      <c r="I19" s="359">
        <f t="shared" si="3"/>
        <v>0</v>
      </c>
      <c r="J19" s="425" t="s">
        <v>283</v>
      </c>
      <c r="K19" s="423"/>
    </row>
    <row r="20" spans="1:11">
      <c r="A20" s="345"/>
      <c r="B20" s="341" t="s">
        <v>234</v>
      </c>
      <c r="C20" s="358">
        <f t="shared" ref="C20:I20" si="4">IF($J9=0,0,ROUND(C9/$J9,4))</f>
        <v>0</v>
      </c>
      <c r="D20" s="359">
        <f t="shared" si="4"/>
        <v>0</v>
      </c>
      <c r="E20" s="359">
        <f t="shared" si="4"/>
        <v>0</v>
      </c>
      <c r="F20" s="359">
        <f t="shared" si="4"/>
        <v>0</v>
      </c>
      <c r="G20" s="359">
        <f t="shared" si="4"/>
        <v>0</v>
      </c>
      <c r="H20" s="359">
        <f t="shared" si="4"/>
        <v>0</v>
      </c>
      <c r="I20" s="359">
        <f t="shared" si="4"/>
        <v>0</v>
      </c>
      <c r="J20" s="425" t="s">
        <v>283</v>
      </c>
      <c r="K20" s="423"/>
    </row>
    <row r="21" spans="1:11">
      <c r="A21" s="345"/>
      <c r="B21" s="341" t="s">
        <v>235</v>
      </c>
      <c r="C21" s="358">
        <f t="shared" ref="C21:I21" si="5">IF($J10=0,0,ROUND(C10/$J10,4))</f>
        <v>0</v>
      </c>
      <c r="D21" s="359">
        <f t="shared" si="5"/>
        <v>0</v>
      </c>
      <c r="E21" s="359">
        <f t="shared" si="5"/>
        <v>0</v>
      </c>
      <c r="F21" s="359">
        <f t="shared" si="5"/>
        <v>0</v>
      </c>
      <c r="G21" s="359">
        <f t="shared" si="5"/>
        <v>0</v>
      </c>
      <c r="H21" s="359">
        <f t="shared" si="5"/>
        <v>0</v>
      </c>
      <c r="I21" s="359">
        <f t="shared" si="5"/>
        <v>0</v>
      </c>
      <c r="J21" s="425" t="s">
        <v>283</v>
      </c>
      <c r="K21" s="423"/>
    </row>
    <row r="22" spans="1:15">
      <c r="A22" s="345"/>
      <c r="B22" s="346" t="s">
        <v>236</v>
      </c>
      <c r="C22" s="358">
        <f t="shared" ref="C22:I22" si="6">IF($J11=0,0,ROUND(C11/$J11,4))</f>
        <v>0</v>
      </c>
      <c r="D22" s="359">
        <f t="shared" si="6"/>
        <v>0</v>
      </c>
      <c r="E22" s="359">
        <f t="shared" si="6"/>
        <v>0</v>
      </c>
      <c r="F22" s="359">
        <f t="shared" si="6"/>
        <v>0</v>
      </c>
      <c r="G22" s="359">
        <f t="shared" si="6"/>
        <v>0</v>
      </c>
      <c r="H22" s="359">
        <f t="shared" si="6"/>
        <v>0</v>
      </c>
      <c r="I22" s="359">
        <f t="shared" si="6"/>
        <v>0</v>
      </c>
      <c r="J22" s="425"/>
      <c r="K22" s="37"/>
      <c r="L22" s="37"/>
      <c r="M22" s="37"/>
      <c r="N22" s="37"/>
      <c r="O22" s="37"/>
    </row>
    <row r="23" spans="1:11">
      <c r="A23" s="345"/>
      <c r="B23" s="344" t="s">
        <v>237</v>
      </c>
      <c r="C23" s="358">
        <f t="shared" ref="C23:I23" si="7">IF($J12=0,0,ROUND(C12/$J12,4))</f>
        <v>0</v>
      </c>
      <c r="D23" s="359">
        <f t="shared" si="7"/>
        <v>0</v>
      </c>
      <c r="E23" s="359">
        <f t="shared" si="7"/>
        <v>0</v>
      </c>
      <c r="F23" s="359">
        <f t="shared" si="7"/>
        <v>0</v>
      </c>
      <c r="G23" s="359">
        <f t="shared" si="7"/>
        <v>0</v>
      </c>
      <c r="H23" s="359">
        <f t="shared" si="7"/>
        <v>0</v>
      </c>
      <c r="I23" s="359">
        <f t="shared" si="7"/>
        <v>0</v>
      </c>
      <c r="J23" s="425"/>
      <c r="K23" s="423"/>
    </row>
    <row r="24" spans="1:11">
      <c r="A24" s="345"/>
      <c r="B24" s="346" t="s">
        <v>238</v>
      </c>
      <c r="C24" s="358">
        <f t="shared" ref="C24:I24" si="8">IF($J13=0,0,ROUND(C13/$J13,4))</f>
        <v>0</v>
      </c>
      <c r="D24" s="359">
        <f t="shared" si="8"/>
        <v>0</v>
      </c>
      <c r="E24" s="359">
        <f t="shared" si="8"/>
        <v>0</v>
      </c>
      <c r="F24" s="359">
        <f t="shared" si="8"/>
        <v>0</v>
      </c>
      <c r="G24" s="359">
        <f t="shared" si="8"/>
        <v>0</v>
      </c>
      <c r="H24" s="359">
        <f t="shared" si="8"/>
        <v>0</v>
      </c>
      <c r="I24" s="359">
        <f t="shared" si="8"/>
        <v>0</v>
      </c>
      <c r="J24" s="425" t="s">
        <v>283</v>
      </c>
      <c r="K24" s="423"/>
    </row>
    <row r="25" spans="1:11">
      <c r="A25" s="345"/>
      <c r="B25" s="344" t="s">
        <v>239</v>
      </c>
      <c r="C25" s="358">
        <f>IF($J14=0,0,ROUND(C14/$J14,4))</f>
        <v>0</v>
      </c>
      <c r="D25" s="359">
        <f t="shared" ref="D25:I25" si="9">IF($J14=0,0,ROUND(D14/$J14,4))</f>
        <v>0</v>
      </c>
      <c r="E25" s="359">
        <f t="shared" si="9"/>
        <v>0</v>
      </c>
      <c r="F25" s="359">
        <f t="shared" si="9"/>
        <v>0</v>
      </c>
      <c r="G25" s="359">
        <f t="shared" si="9"/>
        <v>0</v>
      </c>
      <c r="H25" s="359">
        <f t="shared" si="9"/>
        <v>0</v>
      </c>
      <c r="I25" s="359">
        <f t="shared" si="9"/>
        <v>0</v>
      </c>
      <c r="J25" s="425"/>
      <c r="K25" s="423"/>
    </row>
    <row r="26" spans="1:11">
      <c r="A26" s="345"/>
      <c r="B26" s="344" t="s">
        <v>240</v>
      </c>
      <c r="C26" s="358">
        <f t="shared" ref="C26:I26" si="10">IF($J15=0,0,ROUND(C15/$J15,4))</f>
        <v>0</v>
      </c>
      <c r="D26" s="359">
        <f t="shared" si="10"/>
        <v>0</v>
      </c>
      <c r="E26" s="359">
        <f t="shared" si="10"/>
        <v>0</v>
      </c>
      <c r="F26" s="359">
        <f t="shared" si="10"/>
        <v>0</v>
      </c>
      <c r="G26" s="359">
        <f t="shared" si="10"/>
        <v>0</v>
      </c>
      <c r="H26" s="359">
        <f t="shared" si="10"/>
        <v>0</v>
      </c>
      <c r="I26" s="359">
        <f t="shared" si="10"/>
        <v>0</v>
      </c>
      <c r="J26" s="425" t="s">
        <v>283</v>
      </c>
      <c r="K26" s="423"/>
    </row>
    <row r="27" ht="12.75" spans="1:11">
      <c r="A27" s="345"/>
      <c r="B27" s="349" t="s">
        <v>241</v>
      </c>
      <c r="C27" s="361">
        <f t="shared" ref="C27:I27" si="11">IF($J16=0,0,ROUND(C16/$J16,4))</f>
        <v>0</v>
      </c>
      <c r="D27" s="362">
        <f t="shared" si="11"/>
        <v>0</v>
      </c>
      <c r="E27" s="362">
        <f t="shared" si="11"/>
        <v>0</v>
      </c>
      <c r="F27" s="362">
        <f t="shared" si="11"/>
        <v>0</v>
      </c>
      <c r="G27" s="362">
        <f t="shared" si="11"/>
        <v>0</v>
      </c>
      <c r="H27" s="362">
        <f t="shared" si="11"/>
        <v>0</v>
      </c>
      <c r="I27" s="362">
        <f t="shared" si="11"/>
        <v>0</v>
      </c>
      <c r="J27" s="425" t="s">
        <v>283</v>
      </c>
      <c r="K27" s="423"/>
    </row>
    <row r="28" ht="12.75" spans="1:10">
      <c r="A28" s="363"/>
      <c r="B28" s="353" t="s">
        <v>242</v>
      </c>
      <c r="C28" s="364">
        <f>IF($J17=0,0,ROUND(C17/$J17,4))</f>
        <v>0</v>
      </c>
      <c r="D28" s="365">
        <f t="shared" ref="D28:I28" si="12">IF($J17=0,0,ROUND(D17/$J17,4))</f>
        <v>0</v>
      </c>
      <c r="E28" s="365">
        <f t="shared" si="12"/>
        <v>0</v>
      </c>
      <c r="F28" s="365">
        <f t="shared" si="12"/>
        <v>0</v>
      </c>
      <c r="G28" s="365">
        <f t="shared" si="12"/>
        <v>0</v>
      </c>
      <c r="H28" s="365">
        <f t="shared" si="12"/>
        <v>0</v>
      </c>
      <c r="I28" s="365">
        <f t="shared" si="12"/>
        <v>0</v>
      </c>
      <c r="J28" s="426" t="s">
        <v>283</v>
      </c>
    </row>
    <row r="29" ht="18" customHeight="1" spans="1:12">
      <c r="A29" s="366" t="s">
        <v>284</v>
      </c>
      <c r="B29" s="367"/>
      <c r="C29" s="368"/>
      <c r="D29" s="368"/>
      <c r="E29" s="368"/>
      <c r="F29" s="368"/>
      <c r="G29" s="368"/>
      <c r="H29" s="368"/>
      <c r="I29" s="368"/>
      <c r="J29" s="427"/>
      <c r="K29" s="81"/>
      <c r="L29" s="81"/>
    </row>
    <row r="30" spans="1:1">
      <c r="A30" s="145"/>
    </row>
    <row r="31" spans="1:6">
      <c r="A31" s="369"/>
      <c r="E31" s="408"/>
      <c r="F31" s="409"/>
    </row>
    <row r="32" spans="1:6">
      <c r="A32" s="369" t="s">
        <v>77</v>
      </c>
      <c r="E32" s="408"/>
      <c r="F32" s="409"/>
    </row>
    <row r="33" ht="12.75" spans="1:7">
      <c r="A33" s="145" t="s">
        <v>101</v>
      </c>
      <c r="E33" s="408"/>
      <c r="F33" s="401" t="s">
        <v>93</v>
      </c>
      <c r="G33" s="408"/>
    </row>
    <row r="34" ht="33.75" customHeight="1" spans="1:6">
      <c r="A34" s="145"/>
      <c r="B34" s="370"/>
      <c r="C34" s="371" t="s">
        <v>285</v>
      </c>
      <c r="D34" s="372" t="s">
        <v>286</v>
      </c>
      <c r="E34" s="410" t="s">
        <v>287</v>
      </c>
      <c r="F34" s="372" t="s">
        <v>286</v>
      </c>
    </row>
    <row r="35" spans="2:6">
      <c r="B35" s="373" t="s">
        <v>288</v>
      </c>
      <c r="C35" s="343"/>
      <c r="D35" s="374">
        <f t="shared" ref="D35:D40" si="13">IF($C$40=0,0,ROUND(C35/$C$40,4))</f>
        <v>0</v>
      </c>
      <c r="E35" s="343"/>
      <c r="F35" s="374">
        <f t="shared" ref="F35:F40" si="14">IF($E$40=0,0,ROUND(E35/$E$40,4))</f>
        <v>0</v>
      </c>
    </row>
    <row r="36" spans="2:6">
      <c r="B36" s="375" t="s">
        <v>289</v>
      </c>
      <c r="C36" s="343"/>
      <c r="D36" s="374">
        <f t="shared" si="13"/>
        <v>0</v>
      </c>
      <c r="E36" s="343"/>
      <c r="F36" s="374">
        <f t="shared" si="14"/>
        <v>0</v>
      </c>
    </row>
    <row r="37" spans="2:6">
      <c r="B37" s="375" t="s">
        <v>290</v>
      </c>
      <c r="C37" s="343"/>
      <c r="D37" s="374">
        <f t="shared" si="13"/>
        <v>0</v>
      </c>
      <c r="E37" s="343"/>
      <c r="F37" s="374">
        <f t="shared" si="14"/>
        <v>0</v>
      </c>
    </row>
    <row r="38" spans="2:6">
      <c r="B38" s="375" t="s">
        <v>291</v>
      </c>
      <c r="C38" s="343"/>
      <c r="D38" s="374">
        <f t="shared" si="13"/>
        <v>0</v>
      </c>
      <c r="E38" s="343"/>
      <c r="F38" s="374">
        <f t="shared" si="14"/>
        <v>0</v>
      </c>
    </row>
    <row r="39" spans="2:6">
      <c r="B39" s="375" t="s">
        <v>292</v>
      </c>
      <c r="C39" s="343"/>
      <c r="D39" s="374">
        <f t="shared" si="13"/>
        <v>0</v>
      </c>
      <c r="E39" s="343"/>
      <c r="F39" s="374">
        <f t="shared" si="14"/>
        <v>0</v>
      </c>
    </row>
    <row r="40" ht="12.75" spans="2:6">
      <c r="B40" s="376" t="s">
        <v>231</v>
      </c>
      <c r="C40" s="377">
        <f>SUM(C35:C39)</f>
        <v>0</v>
      </c>
      <c r="D40" s="378">
        <f t="shared" si="13"/>
        <v>0</v>
      </c>
      <c r="E40" s="411">
        <f>SUM(E35:E39)</f>
        <v>0</v>
      </c>
      <c r="F40" s="378">
        <f t="shared" si="14"/>
        <v>0</v>
      </c>
    </row>
    <row r="41" spans="2:3">
      <c r="B41" s="108"/>
      <c r="C41" s="379"/>
    </row>
    <row r="42" spans="1:1">
      <c r="A42" s="380"/>
    </row>
    <row r="43" spans="1:16">
      <c r="A43" s="144" t="s">
        <v>293</v>
      </c>
      <c r="C43" s="37"/>
      <c r="D43" s="37"/>
      <c r="E43" s="37"/>
      <c r="F43" s="37"/>
      <c r="G43" s="37"/>
      <c r="H43" s="37"/>
      <c r="I43" s="37"/>
      <c r="J43" s="37"/>
      <c r="K43" s="37"/>
      <c r="L43" s="37"/>
      <c r="M43" s="37"/>
      <c r="N43" s="37"/>
      <c r="O43" s="37"/>
      <c r="P43" s="437"/>
    </row>
    <row r="44" ht="12.75" spans="1:16">
      <c r="A44" s="145" t="s">
        <v>101</v>
      </c>
      <c r="C44" s="37"/>
      <c r="D44" s="37"/>
      <c r="E44" s="37"/>
      <c r="F44" s="37"/>
      <c r="G44" s="37"/>
      <c r="H44" s="37"/>
      <c r="I44" s="37"/>
      <c r="J44" s="37"/>
      <c r="K44" s="190" t="s">
        <v>93</v>
      </c>
      <c r="L44" s="37"/>
      <c r="M44" s="37"/>
      <c r="N44" s="37"/>
      <c r="O44" s="37"/>
      <c r="P44" s="437"/>
    </row>
    <row r="45" spans="1:15">
      <c r="A45" s="356" t="s">
        <v>294</v>
      </c>
      <c r="B45" s="381"/>
      <c r="C45" s="382" t="s">
        <v>221</v>
      </c>
      <c r="D45" s="383"/>
      <c r="E45" s="383"/>
      <c r="F45" s="383"/>
      <c r="G45" s="383"/>
      <c r="H45" s="383"/>
      <c r="I45" s="383"/>
      <c r="J45" s="383"/>
      <c r="K45" s="428"/>
      <c r="L45" s="37"/>
      <c r="M45" s="37"/>
      <c r="N45" s="37"/>
      <c r="O45" s="37"/>
    </row>
    <row r="46" ht="12.75" spans="1:15">
      <c r="A46" s="363"/>
      <c r="B46" s="384"/>
      <c r="C46" s="385" t="s">
        <v>295</v>
      </c>
      <c r="D46" s="386" t="s">
        <v>296</v>
      </c>
      <c r="E46" s="386" t="s">
        <v>297</v>
      </c>
      <c r="F46" s="386" t="s">
        <v>298</v>
      </c>
      <c r="G46" s="386" t="s">
        <v>299</v>
      </c>
      <c r="H46" s="386" t="s">
        <v>300</v>
      </c>
      <c r="I46" s="386" t="s">
        <v>228</v>
      </c>
      <c r="J46" s="386" t="s">
        <v>229</v>
      </c>
      <c r="K46" s="429" t="s">
        <v>273</v>
      </c>
      <c r="L46" s="37"/>
      <c r="M46" s="37"/>
      <c r="N46" s="37"/>
      <c r="O46" s="37"/>
    </row>
    <row r="47" spans="1:15">
      <c r="A47" s="387" t="s">
        <v>301</v>
      </c>
      <c r="B47" s="388" t="s">
        <v>274</v>
      </c>
      <c r="C47" s="389"/>
      <c r="D47" s="390"/>
      <c r="E47" s="390"/>
      <c r="F47" s="390"/>
      <c r="G47" s="390"/>
      <c r="H47" s="390"/>
      <c r="I47" s="390"/>
      <c r="J47" s="430"/>
      <c r="K47" s="431">
        <f t="shared" ref="K47:K62" si="15">SUM(C47:J47)</f>
        <v>0</v>
      </c>
      <c r="L47" s="37"/>
      <c r="M47" s="37"/>
      <c r="N47" s="37"/>
      <c r="O47" s="37"/>
    </row>
    <row r="48" spans="1:15">
      <c r="A48" s="387"/>
      <c r="B48" s="388" t="s">
        <v>275</v>
      </c>
      <c r="C48" s="391"/>
      <c r="D48" s="392"/>
      <c r="E48" s="392"/>
      <c r="F48" s="392"/>
      <c r="G48" s="392"/>
      <c r="H48" s="392"/>
      <c r="I48" s="392"/>
      <c r="J48" s="432"/>
      <c r="K48" s="433">
        <f t="shared" si="15"/>
        <v>0</v>
      </c>
      <c r="L48" s="37"/>
      <c r="M48" s="37"/>
      <c r="N48" s="37"/>
      <c r="O48" s="37"/>
    </row>
    <row r="49" spans="1:15">
      <c r="A49" s="387"/>
      <c r="B49" s="388" t="s">
        <v>276</v>
      </c>
      <c r="C49" s="391"/>
      <c r="D49" s="392"/>
      <c r="E49" s="392"/>
      <c r="F49" s="392"/>
      <c r="G49" s="392"/>
      <c r="H49" s="392"/>
      <c r="I49" s="392"/>
      <c r="J49" s="432"/>
      <c r="K49" s="433">
        <f t="shared" si="15"/>
        <v>0</v>
      </c>
      <c r="L49" s="37"/>
      <c r="M49" s="37"/>
      <c r="N49" s="37"/>
      <c r="O49" s="37"/>
    </row>
    <row r="50" spans="1:15">
      <c r="A50" s="387"/>
      <c r="B50" s="388" t="s">
        <v>277</v>
      </c>
      <c r="C50" s="391"/>
      <c r="D50" s="392"/>
      <c r="E50" s="392"/>
      <c r="F50" s="392"/>
      <c r="G50" s="392"/>
      <c r="H50" s="392"/>
      <c r="I50" s="392"/>
      <c r="J50" s="432"/>
      <c r="K50" s="433">
        <f t="shared" si="15"/>
        <v>0</v>
      </c>
      <c r="L50" s="37"/>
      <c r="M50" s="37"/>
      <c r="N50" s="37"/>
      <c r="O50" s="37"/>
    </row>
    <row r="51" spans="1:15">
      <c r="A51" s="387"/>
      <c r="B51" s="388" t="s">
        <v>278</v>
      </c>
      <c r="C51" s="391"/>
      <c r="D51" s="392"/>
      <c r="E51" s="392"/>
      <c r="F51" s="392"/>
      <c r="G51" s="392"/>
      <c r="H51" s="392"/>
      <c r="I51" s="392"/>
      <c r="J51" s="432"/>
      <c r="K51" s="433">
        <f t="shared" si="15"/>
        <v>0</v>
      </c>
      <c r="L51" s="37"/>
      <c r="M51" s="37"/>
      <c r="N51" s="37"/>
      <c r="O51" s="37"/>
    </row>
    <row r="52" spans="1:15">
      <c r="A52" s="387"/>
      <c r="B52" s="388" t="s">
        <v>279</v>
      </c>
      <c r="C52" s="393"/>
      <c r="D52" s="394"/>
      <c r="E52" s="394"/>
      <c r="F52" s="394"/>
      <c r="G52" s="394"/>
      <c r="H52" s="394"/>
      <c r="I52" s="394"/>
      <c r="J52" s="434"/>
      <c r="K52" s="433">
        <f t="shared" si="15"/>
        <v>0</v>
      </c>
      <c r="L52" s="37"/>
      <c r="M52" s="37"/>
      <c r="N52" s="37"/>
      <c r="O52" s="37"/>
    </row>
    <row r="53" spans="1:15">
      <c r="A53" s="387"/>
      <c r="B53" s="388" t="s">
        <v>280</v>
      </c>
      <c r="C53" s="393"/>
      <c r="D53" s="394"/>
      <c r="E53" s="394"/>
      <c r="F53" s="394"/>
      <c r="G53" s="394"/>
      <c r="H53" s="394"/>
      <c r="I53" s="394"/>
      <c r="J53" s="434"/>
      <c r="K53" s="433">
        <f t="shared" si="15"/>
        <v>0</v>
      </c>
      <c r="L53" s="37"/>
      <c r="M53" s="37"/>
      <c r="N53" s="37"/>
      <c r="O53" s="37"/>
    </row>
    <row r="54" ht="12.75" spans="1:15">
      <c r="A54" s="395"/>
      <c r="B54" s="396" t="s">
        <v>231</v>
      </c>
      <c r="C54" s="397">
        <f>SUM(C47:C53)</f>
        <v>0</v>
      </c>
      <c r="D54" s="398">
        <f t="shared" ref="D54:J54" si="16">SUM(D47:D53)</f>
        <v>0</v>
      </c>
      <c r="E54" s="398">
        <f t="shared" si="16"/>
        <v>0</v>
      </c>
      <c r="F54" s="398">
        <f t="shared" si="16"/>
        <v>0</v>
      </c>
      <c r="G54" s="398">
        <f t="shared" si="16"/>
        <v>0</v>
      </c>
      <c r="H54" s="398">
        <f t="shared" si="16"/>
        <v>0</v>
      </c>
      <c r="I54" s="398">
        <f t="shared" si="16"/>
        <v>0</v>
      </c>
      <c r="J54" s="435">
        <f t="shared" si="16"/>
        <v>0</v>
      </c>
      <c r="K54" s="436">
        <f t="shared" si="15"/>
        <v>0</v>
      </c>
      <c r="L54" s="37"/>
      <c r="M54" s="37"/>
      <c r="N54" s="37"/>
      <c r="O54" s="37"/>
    </row>
    <row r="55" spans="1:15">
      <c r="A55" s="399" t="s">
        <v>302</v>
      </c>
      <c r="B55" s="400" t="s">
        <v>274</v>
      </c>
      <c r="C55" s="391"/>
      <c r="D55" s="392"/>
      <c r="E55" s="392"/>
      <c r="F55" s="392"/>
      <c r="G55" s="392"/>
      <c r="H55" s="392"/>
      <c r="I55" s="392"/>
      <c r="J55" s="432"/>
      <c r="K55" s="433">
        <f t="shared" si="15"/>
        <v>0</v>
      </c>
      <c r="L55" s="37"/>
      <c r="M55" s="37"/>
      <c r="N55" s="37"/>
      <c r="O55" s="37"/>
    </row>
    <row r="56" spans="1:15">
      <c r="A56" s="387"/>
      <c r="B56" s="388" t="s">
        <v>275</v>
      </c>
      <c r="C56" s="391"/>
      <c r="D56" s="392"/>
      <c r="E56" s="392"/>
      <c r="F56" s="392"/>
      <c r="G56" s="392"/>
      <c r="H56" s="392"/>
      <c r="I56" s="392"/>
      <c r="J56" s="432"/>
      <c r="K56" s="433">
        <f t="shared" si="15"/>
        <v>0</v>
      </c>
      <c r="L56" s="37"/>
      <c r="M56" s="37"/>
      <c r="N56" s="37"/>
      <c r="O56" s="37"/>
    </row>
    <row r="57" spans="1:15">
      <c r="A57" s="387"/>
      <c r="B57" s="388" t="s">
        <v>276</v>
      </c>
      <c r="C57" s="391"/>
      <c r="D57" s="392"/>
      <c r="E57" s="392"/>
      <c r="F57" s="392"/>
      <c r="G57" s="392"/>
      <c r="H57" s="392"/>
      <c r="I57" s="392"/>
      <c r="J57" s="432"/>
      <c r="K57" s="433">
        <f t="shared" si="15"/>
        <v>0</v>
      </c>
      <c r="L57" s="37"/>
      <c r="M57" s="37"/>
      <c r="N57" s="37"/>
      <c r="O57" s="37"/>
    </row>
    <row r="58" spans="1:15">
      <c r="A58" s="387"/>
      <c r="B58" s="388" t="s">
        <v>277</v>
      </c>
      <c r="C58" s="391"/>
      <c r="D58" s="392"/>
      <c r="E58" s="392"/>
      <c r="F58" s="392"/>
      <c r="G58" s="392"/>
      <c r="H58" s="392"/>
      <c r="I58" s="392"/>
      <c r="J58" s="432"/>
      <c r="K58" s="433">
        <f t="shared" si="15"/>
        <v>0</v>
      </c>
      <c r="L58" s="37"/>
      <c r="M58" s="37"/>
      <c r="N58" s="37"/>
      <c r="O58" s="37"/>
    </row>
    <row r="59" spans="1:15">
      <c r="A59" s="387"/>
      <c r="B59" s="388" t="s">
        <v>278</v>
      </c>
      <c r="C59" s="391"/>
      <c r="D59" s="392"/>
      <c r="E59" s="392"/>
      <c r="F59" s="392"/>
      <c r="G59" s="392"/>
      <c r="H59" s="392"/>
      <c r="I59" s="392"/>
      <c r="J59" s="432"/>
      <c r="K59" s="433">
        <f t="shared" si="15"/>
        <v>0</v>
      </c>
      <c r="L59" s="37"/>
      <c r="M59" s="37"/>
      <c r="N59" s="37"/>
      <c r="O59" s="37"/>
    </row>
    <row r="60" spans="1:15">
      <c r="A60" s="387"/>
      <c r="B60" s="388" t="s">
        <v>279</v>
      </c>
      <c r="C60" s="393"/>
      <c r="D60" s="394"/>
      <c r="E60" s="394"/>
      <c r="F60" s="394"/>
      <c r="G60" s="394"/>
      <c r="H60" s="394"/>
      <c r="I60" s="394"/>
      <c r="J60" s="434"/>
      <c r="K60" s="433">
        <f t="shared" si="15"/>
        <v>0</v>
      </c>
      <c r="L60" s="37"/>
      <c r="M60" s="37"/>
      <c r="N60" s="37"/>
      <c r="O60" s="37"/>
    </row>
    <row r="61" spans="1:15">
      <c r="A61" s="387"/>
      <c r="B61" s="388" t="s">
        <v>280</v>
      </c>
      <c r="C61" s="393"/>
      <c r="D61" s="394"/>
      <c r="E61" s="394"/>
      <c r="F61" s="394"/>
      <c r="G61" s="394"/>
      <c r="H61" s="394"/>
      <c r="I61" s="394"/>
      <c r="J61" s="434"/>
      <c r="K61" s="433">
        <f t="shared" si="15"/>
        <v>0</v>
      </c>
      <c r="L61" s="37"/>
      <c r="M61" s="37"/>
      <c r="N61" s="37"/>
      <c r="O61" s="37"/>
    </row>
    <row r="62" ht="12.75" spans="1:15">
      <c r="A62" s="395"/>
      <c r="B62" s="396" t="s">
        <v>231</v>
      </c>
      <c r="C62" s="397">
        <f t="shared" ref="C62:J62" si="17">SUM(C55:C61)</f>
        <v>0</v>
      </c>
      <c r="D62" s="398">
        <f t="shared" si="17"/>
        <v>0</v>
      </c>
      <c r="E62" s="398">
        <f t="shared" si="17"/>
        <v>0</v>
      </c>
      <c r="F62" s="398">
        <f t="shared" si="17"/>
        <v>0</v>
      </c>
      <c r="G62" s="398">
        <f t="shared" si="17"/>
        <v>0</v>
      </c>
      <c r="H62" s="398">
        <f t="shared" si="17"/>
        <v>0</v>
      </c>
      <c r="I62" s="398">
        <f t="shared" si="17"/>
        <v>0</v>
      </c>
      <c r="J62" s="435">
        <f t="shared" si="17"/>
        <v>0</v>
      </c>
      <c r="K62" s="436">
        <f t="shared" si="15"/>
        <v>0</v>
      </c>
      <c r="L62" s="37"/>
      <c r="M62" s="37"/>
      <c r="N62" s="37"/>
      <c r="O62" s="37"/>
    </row>
    <row r="63" spans="1:15">
      <c r="A63" s="401"/>
      <c r="B63" s="402"/>
      <c r="C63" s="39"/>
      <c r="D63" s="39"/>
      <c r="E63" s="39"/>
      <c r="F63" s="39"/>
      <c r="G63" s="39"/>
      <c r="H63" s="39"/>
      <c r="I63" s="39"/>
      <c r="J63" s="39"/>
      <c r="K63" s="37"/>
      <c r="L63" s="37"/>
      <c r="M63" s="37"/>
      <c r="N63" s="37"/>
      <c r="O63" s="37"/>
    </row>
    <row r="64" spans="3:15">
      <c r="C64" s="39"/>
      <c r="D64" s="39"/>
      <c r="E64" s="39"/>
      <c r="F64" s="39"/>
      <c r="G64" s="39"/>
      <c r="H64" s="39"/>
      <c r="I64" s="39"/>
      <c r="J64" s="39"/>
      <c r="K64" s="37"/>
      <c r="L64" s="37"/>
      <c r="M64" s="37"/>
      <c r="N64" s="37"/>
      <c r="O64" s="37"/>
    </row>
    <row r="65" spans="1:7">
      <c r="A65" s="145" t="s">
        <v>79</v>
      </c>
      <c r="B65" s="145"/>
      <c r="C65" s="43"/>
      <c r="D65" s="43"/>
      <c r="E65" s="43"/>
      <c r="F65" s="43"/>
      <c r="G65" s="43"/>
    </row>
    <row r="66" ht="12.75" spans="1:14">
      <c r="A66" s="145" t="s">
        <v>101</v>
      </c>
      <c r="B66" s="145"/>
      <c r="C66" s="43"/>
      <c r="D66" s="43"/>
      <c r="E66" s="43"/>
      <c r="F66" s="43"/>
      <c r="G66" s="43"/>
      <c r="N66" s="409" t="s">
        <v>93</v>
      </c>
    </row>
    <row r="67" spans="2:14">
      <c r="B67" s="438"/>
      <c r="C67" s="439" t="s">
        <v>108</v>
      </c>
      <c r="D67" s="439"/>
      <c r="E67" s="439"/>
      <c r="F67" s="439"/>
      <c r="G67" s="439"/>
      <c r="H67" s="439"/>
      <c r="I67" s="490" t="s">
        <v>282</v>
      </c>
      <c r="J67" s="491"/>
      <c r="K67" s="491"/>
      <c r="L67" s="491"/>
      <c r="M67" s="491"/>
      <c r="N67" s="501"/>
    </row>
    <row r="68" spans="2:14">
      <c r="B68" s="440"/>
      <c r="C68" s="441" t="s">
        <v>303</v>
      </c>
      <c r="D68" s="441" t="s">
        <v>304</v>
      </c>
      <c r="E68" s="441" t="s">
        <v>305</v>
      </c>
      <c r="F68" s="441" t="s">
        <v>306</v>
      </c>
      <c r="G68" s="441" t="s">
        <v>307</v>
      </c>
      <c r="H68" s="441" t="s">
        <v>231</v>
      </c>
      <c r="I68" s="441" t="s">
        <v>303</v>
      </c>
      <c r="J68" s="441" t="s">
        <v>304</v>
      </c>
      <c r="K68" s="441" t="s">
        <v>305</v>
      </c>
      <c r="L68" s="441" t="s">
        <v>306</v>
      </c>
      <c r="M68" s="502" t="s">
        <v>307</v>
      </c>
      <c r="N68" s="503" t="s">
        <v>308</v>
      </c>
    </row>
    <row r="69" spans="2:14">
      <c r="B69" s="442" t="s">
        <v>309</v>
      </c>
      <c r="C69" s="443">
        <f>SUM(C70:C74)</f>
        <v>0</v>
      </c>
      <c r="D69" s="443">
        <f>SUM(D70:D74)</f>
        <v>0</v>
      </c>
      <c r="E69" s="443">
        <f>SUM(E70:E74)</f>
        <v>0</v>
      </c>
      <c r="F69" s="443">
        <f>SUM(F70:F74)</f>
        <v>0</v>
      </c>
      <c r="G69" s="443">
        <f>SUM(G70:G74)</f>
        <v>0</v>
      </c>
      <c r="H69" s="478">
        <f>SUM(C69:G69)</f>
        <v>0</v>
      </c>
      <c r="I69" s="492">
        <f t="shared" ref="I69:M70" si="18">IF($H69=0,0,ROUND(C69/$H69,4))</f>
        <v>0</v>
      </c>
      <c r="J69" s="492">
        <f t="shared" si="18"/>
        <v>0</v>
      </c>
      <c r="K69" s="492">
        <f t="shared" si="18"/>
        <v>0</v>
      </c>
      <c r="L69" s="492">
        <f t="shared" si="18"/>
        <v>0</v>
      </c>
      <c r="M69" s="504">
        <f t="shared" si="18"/>
        <v>0</v>
      </c>
      <c r="N69" s="505">
        <f>SUM(K69:M69)</f>
        <v>0</v>
      </c>
    </row>
    <row r="70" s="36" customFormat="1" spans="2:15">
      <c r="B70" s="444" t="s">
        <v>310</v>
      </c>
      <c r="C70" s="445"/>
      <c r="D70" s="446"/>
      <c r="E70" s="446"/>
      <c r="F70" s="446"/>
      <c r="G70" s="446"/>
      <c r="H70" s="478">
        <f t="shared" ref="H70:H83" si="19">SUM(C70:G70)</f>
        <v>0</v>
      </c>
      <c r="I70" s="492">
        <f t="shared" si="18"/>
        <v>0</v>
      </c>
      <c r="J70" s="492">
        <f t="shared" si="18"/>
        <v>0</v>
      </c>
      <c r="K70" s="492">
        <f t="shared" si="18"/>
        <v>0</v>
      </c>
      <c r="L70" s="492">
        <f t="shared" si="18"/>
        <v>0</v>
      </c>
      <c r="M70" s="504">
        <f t="shared" si="18"/>
        <v>0</v>
      </c>
      <c r="N70" s="505">
        <f t="shared" ref="N70:N83" si="20">SUM(K70:M70)</f>
        <v>0</v>
      </c>
      <c r="O70" s="405"/>
    </row>
    <row r="71" ht="15" customHeight="1" spans="2:14">
      <c r="B71" s="447" t="s">
        <v>311</v>
      </c>
      <c r="C71" s="448"/>
      <c r="D71" s="449"/>
      <c r="E71" s="449"/>
      <c r="F71" s="449"/>
      <c r="G71" s="449"/>
      <c r="H71" s="478">
        <f t="shared" si="19"/>
        <v>0</v>
      </c>
      <c r="I71" s="492">
        <f t="shared" ref="I71:I83" si="21">IF($H71=0,0,ROUND(C71/$H71,4))</f>
        <v>0</v>
      </c>
      <c r="J71" s="492">
        <f>IF($H71=0,0,ROUND(D71/$H71,4))</f>
        <v>0</v>
      </c>
      <c r="K71" s="492">
        <f t="shared" ref="K71:K83" si="22">IF($H71=0,0,ROUND(E71/$H71,4))</f>
        <v>0</v>
      </c>
      <c r="L71" s="492">
        <f>IF($H71=0,0,ROUND(F71/$H71,4))</f>
        <v>0</v>
      </c>
      <c r="M71" s="504">
        <f t="shared" ref="M71:M83" si="23">IF($H71=0,0,ROUND(G71/$H71,4))</f>
        <v>0</v>
      </c>
      <c r="N71" s="505">
        <f t="shared" si="20"/>
        <v>0</v>
      </c>
    </row>
    <row r="72" ht="14" customHeight="1" spans="2:14">
      <c r="B72" s="447" t="s">
        <v>312</v>
      </c>
      <c r="C72" s="448"/>
      <c r="D72" s="449"/>
      <c r="E72" s="449"/>
      <c r="F72" s="449"/>
      <c r="G72" s="449"/>
      <c r="H72" s="478">
        <f t="shared" ref="H72" si="24">SUM(C72:G72)</f>
        <v>0</v>
      </c>
      <c r="I72" s="492">
        <f t="shared" ref="I72:J72" si="25">IF($H72=0,0,ROUND(C72/$H72,4))</f>
        <v>0</v>
      </c>
      <c r="J72" s="492">
        <f t="shared" si="25"/>
        <v>0</v>
      </c>
      <c r="K72" s="492">
        <f t="shared" ref="K72:L72" si="26">IF($H72=0,0,ROUND(E72/$H72,4))</f>
        <v>0</v>
      </c>
      <c r="L72" s="492">
        <f t="shared" si="26"/>
        <v>0</v>
      </c>
      <c r="M72" s="504">
        <f t="shared" ref="M72" si="27">IF($H72=0,0,ROUND(G72/$H72,4))</f>
        <v>0</v>
      </c>
      <c r="N72" s="505">
        <f t="shared" ref="N72" si="28">SUM(K72:M72)</f>
        <v>0</v>
      </c>
    </row>
    <row r="73" spans="2:14">
      <c r="B73" s="447" t="s">
        <v>313</v>
      </c>
      <c r="C73" s="448"/>
      <c r="D73" s="449"/>
      <c r="E73" s="449"/>
      <c r="F73" s="449"/>
      <c r="G73" s="449"/>
      <c r="H73" s="478">
        <f t="shared" si="19"/>
        <v>0</v>
      </c>
      <c r="I73" s="492">
        <f t="shared" si="21"/>
        <v>0</v>
      </c>
      <c r="J73" s="492">
        <f>IF($H73=0,0,ROUND(D73/$H73,4))</f>
        <v>0</v>
      </c>
      <c r="K73" s="492">
        <f t="shared" si="22"/>
        <v>0</v>
      </c>
      <c r="L73" s="492">
        <f>IF($H73=0,0,ROUND(F73/$H73,4))</f>
        <v>0</v>
      </c>
      <c r="M73" s="504">
        <f t="shared" si="23"/>
        <v>0</v>
      </c>
      <c r="N73" s="505">
        <f t="shared" si="20"/>
        <v>0</v>
      </c>
    </row>
    <row r="74" ht="18" customHeight="1" spans="2:14">
      <c r="B74" s="447" t="s">
        <v>314</v>
      </c>
      <c r="C74" s="448"/>
      <c r="D74" s="449"/>
      <c r="E74" s="449"/>
      <c r="F74" s="449"/>
      <c r="G74" s="449"/>
      <c r="H74" s="478">
        <f t="shared" si="19"/>
        <v>0</v>
      </c>
      <c r="I74" s="492">
        <f t="shared" si="21"/>
        <v>0</v>
      </c>
      <c r="J74" s="492">
        <f>IF($H74=0,0,ROUND(D74/$H74,4))</f>
        <v>0</v>
      </c>
      <c r="K74" s="492">
        <f t="shared" si="22"/>
        <v>0</v>
      </c>
      <c r="L74" s="492">
        <f>IF($H74=0,0,ROUND(F74/$H74,4))</f>
        <v>0</v>
      </c>
      <c r="M74" s="504">
        <f t="shared" si="23"/>
        <v>0</v>
      </c>
      <c r="N74" s="505">
        <f t="shared" si="20"/>
        <v>0</v>
      </c>
    </row>
    <row r="75" spans="2:14">
      <c r="B75" s="450" t="s">
        <v>315</v>
      </c>
      <c r="C75" s="443">
        <f t="shared" ref="C75:E75" si="29">C76+C77+C78+C79</f>
        <v>0</v>
      </c>
      <c r="D75" s="451" t="s">
        <v>283</v>
      </c>
      <c r="E75" s="443">
        <f t="shared" si="29"/>
        <v>0</v>
      </c>
      <c r="F75" s="451" t="s">
        <v>283</v>
      </c>
      <c r="G75" s="443">
        <f>G76+G77+G78+G79</f>
        <v>0</v>
      </c>
      <c r="H75" s="478">
        <f t="shared" si="19"/>
        <v>0</v>
      </c>
      <c r="I75" s="492">
        <f t="shared" si="21"/>
        <v>0</v>
      </c>
      <c r="J75" s="451" t="s">
        <v>283</v>
      </c>
      <c r="K75" s="492">
        <f t="shared" si="22"/>
        <v>0</v>
      </c>
      <c r="L75" s="451" t="s">
        <v>283</v>
      </c>
      <c r="M75" s="504">
        <f t="shared" si="23"/>
        <v>0</v>
      </c>
      <c r="N75" s="505">
        <f t="shared" si="20"/>
        <v>0</v>
      </c>
    </row>
    <row r="76" spans="2:14">
      <c r="B76" s="452" t="s">
        <v>316</v>
      </c>
      <c r="C76" s="448"/>
      <c r="D76" s="451" t="s">
        <v>283</v>
      </c>
      <c r="E76" s="449"/>
      <c r="F76" s="451" t="s">
        <v>283</v>
      </c>
      <c r="G76" s="449"/>
      <c r="H76" s="478">
        <f t="shared" si="19"/>
        <v>0</v>
      </c>
      <c r="I76" s="492">
        <f t="shared" si="21"/>
        <v>0</v>
      </c>
      <c r="J76" s="451" t="s">
        <v>283</v>
      </c>
      <c r="K76" s="492">
        <f t="shared" si="22"/>
        <v>0</v>
      </c>
      <c r="L76" s="451" t="s">
        <v>283</v>
      </c>
      <c r="M76" s="504">
        <f t="shared" si="23"/>
        <v>0</v>
      </c>
      <c r="N76" s="505">
        <f t="shared" si="20"/>
        <v>0</v>
      </c>
    </row>
    <row r="77" spans="2:14">
      <c r="B77" s="452" t="s">
        <v>317</v>
      </c>
      <c r="C77" s="448"/>
      <c r="D77" s="451" t="s">
        <v>283</v>
      </c>
      <c r="E77" s="449"/>
      <c r="F77" s="451" t="s">
        <v>283</v>
      </c>
      <c r="G77" s="449"/>
      <c r="H77" s="478">
        <f t="shared" si="19"/>
        <v>0</v>
      </c>
      <c r="I77" s="492">
        <f t="shared" si="21"/>
        <v>0</v>
      </c>
      <c r="J77" s="451" t="s">
        <v>283</v>
      </c>
      <c r="K77" s="492">
        <f t="shared" si="22"/>
        <v>0</v>
      </c>
      <c r="L77" s="451" t="s">
        <v>283</v>
      </c>
      <c r="M77" s="504">
        <f t="shared" si="23"/>
        <v>0</v>
      </c>
      <c r="N77" s="505">
        <f t="shared" si="20"/>
        <v>0</v>
      </c>
    </row>
    <row r="78" spans="2:14">
      <c r="B78" s="452" t="s">
        <v>318</v>
      </c>
      <c r="C78" s="448"/>
      <c r="D78" s="451" t="s">
        <v>283</v>
      </c>
      <c r="E78" s="449"/>
      <c r="F78" s="451" t="s">
        <v>283</v>
      </c>
      <c r="G78" s="449"/>
      <c r="H78" s="478">
        <f t="shared" si="19"/>
        <v>0</v>
      </c>
      <c r="I78" s="492">
        <f t="shared" si="21"/>
        <v>0</v>
      </c>
      <c r="J78" s="451" t="s">
        <v>283</v>
      </c>
      <c r="K78" s="492">
        <f t="shared" si="22"/>
        <v>0</v>
      </c>
      <c r="L78" s="451" t="s">
        <v>283</v>
      </c>
      <c r="M78" s="504">
        <f t="shared" si="23"/>
        <v>0</v>
      </c>
      <c r="N78" s="505">
        <f t="shared" si="20"/>
        <v>0</v>
      </c>
    </row>
    <row r="79" spans="2:14">
      <c r="B79" s="453" t="s">
        <v>319</v>
      </c>
      <c r="C79" s="448"/>
      <c r="D79" s="451" t="s">
        <v>283</v>
      </c>
      <c r="E79" s="449"/>
      <c r="F79" s="451" t="s">
        <v>283</v>
      </c>
      <c r="G79" s="449"/>
      <c r="H79" s="478">
        <f t="shared" si="19"/>
        <v>0</v>
      </c>
      <c r="I79" s="492">
        <f t="shared" si="21"/>
        <v>0</v>
      </c>
      <c r="J79" s="451" t="s">
        <v>283</v>
      </c>
      <c r="K79" s="492">
        <f t="shared" si="22"/>
        <v>0</v>
      </c>
      <c r="L79" s="451" t="s">
        <v>283</v>
      </c>
      <c r="M79" s="504">
        <f t="shared" si="23"/>
        <v>0</v>
      </c>
      <c r="N79" s="505">
        <f t="shared" si="20"/>
        <v>0</v>
      </c>
    </row>
    <row r="80" spans="2:14">
      <c r="B80" s="454" t="s">
        <v>320</v>
      </c>
      <c r="C80" s="443">
        <f t="shared" ref="C80:G80" si="30">C81+C82</f>
        <v>0</v>
      </c>
      <c r="D80" s="451" t="s">
        <v>283</v>
      </c>
      <c r="E80" s="443">
        <f t="shared" si="30"/>
        <v>0</v>
      </c>
      <c r="F80" s="451" t="s">
        <v>283</v>
      </c>
      <c r="G80" s="443">
        <f t="shared" si="30"/>
        <v>0</v>
      </c>
      <c r="H80" s="478">
        <f t="shared" si="19"/>
        <v>0</v>
      </c>
      <c r="I80" s="492">
        <f t="shared" si="21"/>
        <v>0</v>
      </c>
      <c r="J80" s="451" t="s">
        <v>283</v>
      </c>
      <c r="K80" s="492">
        <f t="shared" si="22"/>
        <v>0</v>
      </c>
      <c r="L80" s="451" t="s">
        <v>283</v>
      </c>
      <c r="M80" s="504">
        <f t="shared" si="23"/>
        <v>0</v>
      </c>
      <c r="N80" s="505">
        <f t="shared" si="20"/>
        <v>0</v>
      </c>
    </row>
    <row r="81" spans="2:14">
      <c r="B81" s="455" t="s">
        <v>321</v>
      </c>
      <c r="C81" s="448"/>
      <c r="D81" s="451" t="s">
        <v>283</v>
      </c>
      <c r="E81" s="449"/>
      <c r="F81" s="451" t="s">
        <v>283</v>
      </c>
      <c r="G81" s="449"/>
      <c r="H81" s="478">
        <f t="shared" si="19"/>
        <v>0</v>
      </c>
      <c r="I81" s="492">
        <f t="shared" si="21"/>
        <v>0</v>
      </c>
      <c r="J81" s="451" t="s">
        <v>283</v>
      </c>
      <c r="K81" s="492">
        <f t="shared" si="22"/>
        <v>0</v>
      </c>
      <c r="L81" s="451" t="s">
        <v>283</v>
      </c>
      <c r="M81" s="504">
        <f t="shared" si="23"/>
        <v>0</v>
      </c>
      <c r="N81" s="505">
        <f t="shared" si="20"/>
        <v>0</v>
      </c>
    </row>
    <row r="82" spans="2:14">
      <c r="B82" s="456" t="s">
        <v>322</v>
      </c>
      <c r="C82" s="448"/>
      <c r="D82" s="451" t="s">
        <v>283</v>
      </c>
      <c r="E82" s="449"/>
      <c r="F82" s="451" t="s">
        <v>283</v>
      </c>
      <c r="G82" s="449"/>
      <c r="H82" s="478">
        <f t="shared" si="19"/>
        <v>0</v>
      </c>
      <c r="I82" s="492">
        <f t="shared" si="21"/>
        <v>0</v>
      </c>
      <c r="J82" s="451" t="s">
        <v>283</v>
      </c>
      <c r="K82" s="492">
        <f t="shared" si="22"/>
        <v>0</v>
      </c>
      <c r="L82" s="451" t="s">
        <v>283</v>
      </c>
      <c r="M82" s="504">
        <f t="shared" si="23"/>
        <v>0</v>
      </c>
      <c r="N82" s="505">
        <f t="shared" si="20"/>
        <v>0</v>
      </c>
    </row>
    <row r="83" ht="12.75" spans="2:14">
      <c r="B83" s="457" t="s">
        <v>231</v>
      </c>
      <c r="C83" s="458">
        <f>C80+C75+C69</f>
        <v>0</v>
      </c>
      <c r="D83" s="459">
        <f>D69</f>
        <v>0</v>
      </c>
      <c r="E83" s="459">
        <f>E80+E75+E69</f>
        <v>0</v>
      </c>
      <c r="F83" s="459">
        <f>F69</f>
        <v>0</v>
      </c>
      <c r="G83" s="459">
        <f>G80+G75+G69</f>
        <v>0</v>
      </c>
      <c r="H83" s="459">
        <f t="shared" si="19"/>
        <v>0</v>
      </c>
      <c r="I83" s="493">
        <f t="shared" si="21"/>
        <v>0</v>
      </c>
      <c r="J83" s="493">
        <f>IF($H83=0,0,ROUND(D83/$H83,4))</f>
        <v>0</v>
      </c>
      <c r="K83" s="493">
        <f t="shared" si="22"/>
        <v>0</v>
      </c>
      <c r="L83" s="493">
        <f>IF($H83=0,0,ROUND(F83/$H83,4))</f>
        <v>0</v>
      </c>
      <c r="M83" s="506">
        <f t="shared" si="23"/>
        <v>0</v>
      </c>
      <c r="N83" s="507">
        <f t="shared" si="20"/>
        <v>0</v>
      </c>
    </row>
    <row r="84" ht="12.75" spans="2:14">
      <c r="B84" s="460" t="s">
        <v>323</v>
      </c>
      <c r="C84" s="461"/>
      <c r="D84" s="462"/>
      <c r="E84" s="462"/>
      <c r="F84" s="462"/>
      <c r="G84" s="462"/>
      <c r="H84" s="462"/>
      <c r="I84" s="462"/>
      <c r="J84" s="462"/>
      <c r="K84" s="462"/>
      <c r="L84" s="462"/>
      <c r="M84" s="462"/>
      <c r="N84" s="508"/>
    </row>
    <row r="85" spans="2:2">
      <c r="B85" s="463" t="s">
        <v>324</v>
      </c>
    </row>
    <row r="86" spans="2:2">
      <c r="B86" s="463"/>
    </row>
    <row r="88" spans="1:1">
      <c r="A88" s="369" t="s">
        <v>325</v>
      </c>
    </row>
    <row r="89" ht="12.75" spans="1:15">
      <c r="A89" s="145" t="s">
        <v>101</v>
      </c>
      <c r="H89" s="401"/>
      <c r="L89" s="401"/>
      <c r="O89" s="409" t="s">
        <v>93</v>
      </c>
    </row>
    <row r="90" spans="2:15">
      <c r="B90" s="464"/>
      <c r="C90" s="465" t="s">
        <v>326</v>
      </c>
      <c r="D90" s="466"/>
      <c r="E90" s="466"/>
      <c r="F90" s="479"/>
      <c r="G90" s="480" t="s">
        <v>327</v>
      </c>
      <c r="H90" s="481"/>
      <c r="I90" s="481"/>
      <c r="J90" s="481"/>
      <c r="K90" s="494"/>
      <c r="L90" s="480" t="s">
        <v>328</v>
      </c>
      <c r="M90" s="481"/>
      <c r="N90" s="481"/>
      <c r="O90" s="494"/>
    </row>
    <row r="91" spans="2:15">
      <c r="B91" s="467"/>
      <c r="C91" s="468" t="s">
        <v>329</v>
      </c>
      <c r="D91" s="469" t="s">
        <v>330</v>
      </c>
      <c r="E91" s="469" t="s">
        <v>331</v>
      </c>
      <c r="F91" s="482" t="s">
        <v>332</v>
      </c>
      <c r="G91" s="483" t="s">
        <v>333</v>
      </c>
      <c r="H91" s="299" t="s">
        <v>108</v>
      </c>
      <c r="I91" s="299" t="s">
        <v>109</v>
      </c>
      <c r="J91" s="299" t="s">
        <v>334</v>
      </c>
      <c r="K91" s="495" t="s">
        <v>332</v>
      </c>
      <c r="L91" s="496" t="s">
        <v>335</v>
      </c>
      <c r="M91" s="469" t="s">
        <v>108</v>
      </c>
      <c r="N91" s="509" t="s">
        <v>109</v>
      </c>
      <c r="O91" s="495" t="s">
        <v>332</v>
      </c>
    </row>
    <row r="92" ht="13.5" spans="2:54">
      <c r="B92" s="467" t="s">
        <v>336</v>
      </c>
      <c r="C92" s="470"/>
      <c r="D92" s="471"/>
      <c r="E92" s="484"/>
      <c r="F92" s="485">
        <f>IF(('表1-1 资产配置状况'!$C$194-'表1-1 资产配置状况'!$D$194-'表1-1 资产配置状况'!$E$194)=0,0,ROUND(D92/('表1-1 资产配置状况'!$C$194-'表1-1 资产配置状况'!$D$194-'表1-1 资产配置状况'!$E$194),4))</f>
        <v>0</v>
      </c>
      <c r="G92" s="486"/>
      <c r="H92" s="343"/>
      <c r="I92" s="343"/>
      <c r="J92" s="469"/>
      <c r="K92" s="485">
        <f>IF(('表1-1 资产配置状况'!$C$194-'表1-1 资产配置状况'!$D$194-'表1-1 资产配置状况'!$E$194)=0,0,ROUND(H92/('表1-1 资产配置状况'!$C$194-'表1-1 资产配置状况'!$D$194-'表1-1 资产配置状况'!$E$194),4))</f>
        <v>0</v>
      </c>
      <c r="L92" s="497"/>
      <c r="M92" s="471"/>
      <c r="N92" s="510"/>
      <c r="O92" s="485">
        <f>IF(('表1-1 资产配置状况'!$C$194-'表1-1 资产配置状况'!$D$194-'表1-1 资产配置状况'!$E$194)=0,0,ROUND(M92/('表1-1 资产配置状况'!$C$194-'表1-1 资产配置状况'!$D$194-'表1-1 资产配置状况'!$E$194),4))</f>
        <v>0</v>
      </c>
      <c r="BB92" s="511" t="s">
        <v>337</v>
      </c>
    </row>
    <row r="93" ht="13.5" spans="2:54">
      <c r="B93" s="467" t="s">
        <v>338</v>
      </c>
      <c r="C93" s="470"/>
      <c r="D93" s="471"/>
      <c r="E93" s="484"/>
      <c r="F93" s="485">
        <f>IF(('表1-1 资产配置状况'!$C$194-'表1-1 资产配置状况'!$D$194-'表1-1 资产配置状况'!$E$194)=0,0,ROUND(D93/('表1-1 资产配置状况'!$C$194-'表1-1 资产配置状况'!$D$194-'表1-1 资产配置状况'!$E$194),4))</f>
        <v>0</v>
      </c>
      <c r="G93" s="486"/>
      <c r="H93" s="343"/>
      <c r="I93" s="343"/>
      <c r="J93" s="469"/>
      <c r="K93" s="485">
        <f>IF(('表1-1 资产配置状况'!$C$194-'表1-1 资产配置状况'!$D$194-'表1-1 资产配置状况'!$E$194)=0,0,ROUND(H93/('表1-1 资产配置状况'!$C$194-'表1-1 资产配置状况'!$D$194-'表1-1 资产配置状况'!$E$194),4))</f>
        <v>0</v>
      </c>
      <c r="L93" s="497"/>
      <c r="M93" s="471"/>
      <c r="N93" s="510"/>
      <c r="O93" s="485">
        <f>IF(('表1-1 资产配置状况'!$C$194-'表1-1 资产配置状况'!$D$194-'表1-1 资产配置状况'!$E$194)=0,0,ROUND(M93/('表1-1 资产配置状况'!$C$194-'表1-1 资产配置状况'!$D$194-'表1-1 资产配置状况'!$E$194),4))</f>
        <v>0</v>
      </c>
      <c r="BB93" s="512" t="s">
        <v>339</v>
      </c>
    </row>
    <row r="94" ht="13.5" spans="2:54">
      <c r="B94" s="467" t="s">
        <v>340</v>
      </c>
      <c r="C94" s="470"/>
      <c r="D94" s="471"/>
      <c r="E94" s="484"/>
      <c r="F94" s="485">
        <f>IF(('表1-1 资产配置状况'!$C$194-'表1-1 资产配置状况'!$D$194-'表1-1 资产配置状况'!$E$194)=0,0,ROUND(D94/('表1-1 资产配置状况'!$C$194-'表1-1 资产配置状况'!$D$194-'表1-1 资产配置状况'!$E$194),4))</f>
        <v>0</v>
      </c>
      <c r="G94" s="486"/>
      <c r="H94" s="343"/>
      <c r="I94" s="343"/>
      <c r="J94" s="469"/>
      <c r="K94" s="485">
        <f>IF(('表1-1 资产配置状况'!$C$194-'表1-1 资产配置状况'!$D$194-'表1-1 资产配置状况'!$E$194)=0,0,ROUND(H94/('表1-1 资产配置状况'!$C$194-'表1-1 资产配置状况'!$D$194-'表1-1 资产配置状况'!$E$194),4))</f>
        <v>0</v>
      </c>
      <c r="L94" s="497"/>
      <c r="M94" s="471"/>
      <c r="N94" s="510"/>
      <c r="O94" s="485">
        <f>IF(('表1-1 资产配置状况'!$C$194-'表1-1 资产配置状况'!$D$194-'表1-1 资产配置状况'!$E$194)=0,0,ROUND(M94/('表1-1 资产配置状况'!$C$194-'表1-1 资产配置状况'!$D$194-'表1-1 资产配置状况'!$E$194),4))</f>
        <v>0</v>
      </c>
      <c r="BB94" s="512" t="s">
        <v>341</v>
      </c>
    </row>
    <row r="95" ht="13.5" spans="2:54">
      <c r="B95" s="467" t="s">
        <v>342</v>
      </c>
      <c r="C95" s="470"/>
      <c r="D95" s="471"/>
      <c r="E95" s="484"/>
      <c r="F95" s="485">
        <f>IF(('表1-1 资产配置状况'!$C$194-'表1-1 资产配置状况'!$D$194-'表1-1 资产配置状况'!$E$194)=0,0,ROUND(D95/('表1-1 资产配置状况'!$C$194-'表1-1 资产配置状况'!$D$194-'表1-1 资产配置状况'!$E$194),4))</f>
        <v>0</v>
      </c>
      <c r="G95" s="486"/>
      <c r="H95" s="343"/>
      <c r="I95" s="343"/>
      <c r="J95" s="469"/>
      <c r="K95" s="485">
        <f>IF(('表1-1 资产配置状况'!$C$194-'表1-1 资产配置状况'!$D$194-'表1-1 资产配置状况'!$E$194)=0,0,ROUND(H95/('表1-1 资产配置状况'!$C$194-'表1-1 资产配置状况'!$D$194-'表1-1 资产配置状况'!$E$194),4))</f>
        <v>0</v>
      </c>
      <c r="L95" s="497"/>
      <c r="M95" s="471"/>
      <c r="N95" s="510"/>
      <c r="O95" s="485">
        <f>IF(('表1-1 资产配置状况'!$C$194-'表1-1 资产配置状况'!$D$194-'表1-1 资产配置状况'!$E$194)=0,0,ROUND(M95/('表1-1 资产配置状况'!$C$194-'表1-1 资产配置状况'!$D$194-'表1-1 资产配置状况'!$E$194),4))</f>
        <v>0</v>
      </c>
      <c r="BB95" s="511" t="s">
        <v>343</v>
      </c>
    </row>
    <row r="96" ht="13.5" spans="2:54">
      <c r="B96" s="467" t="s">
        <v>344</v>
      </c>
      <c r="C96" s="470"/>
      <c r="D96" s="471"/>
      <c r="E96" s="484"/>
      <c r="F96" s="485">
        <f>IF(('表1-1 资产配置状况'!$C$194-'表1-1 资产配置状况'!$D$194-'表1-1 资产配置状况'!$E$194)=0,0,ROUND(D96/('表1-1 资产配置状况'!$C$194-'表1-1 资产配置状况'!$D$194-'表1-1 资产配置状况'!$E$194),4))</f>
        <v>0</v>
      </c>
      <c r="G96" s="486"/>
      <c r="H96" s="343"/>
      <c r="I96" s="343"/>
      <c r="J96" s="469"/>
      <c r="K96" s="485">
        <f>IF(('表1-1 资产配置状况'!$C$194-'表1-1 资产配置状况'!$D$194-'表1-1 资产配置状况'!$E$194)=0,0,ROUND(H96/('表1-1 资产配置状况'!$C$194-'表1-1 资产配置状况'!$D$194-'表1-1 资产配置状况'!$E$194),4))</f>
        <v>0</v>
      </c>
      <c r="L96" s="497"/>
      <c r="M96" s="471"/>
      <c r="N96" s="510"/>
      <c r="O96" s="485">
        <f>IF(('表1-1 资产配置状况'!$C$194-'表1-1 资产配置状况'!$D$194-'表1-1 资产配置状况'!$E$194)=0,0,ROUND(M96/('表1-1 资产配置状况'!$C$194-'表1-1 资产配置状况'!$D$194-'表1-1 资产配置状况'!$E$194),4))</f>
        <v>0</v>
      </c>
      <c r="BB96" s="512" t="s">
        <v>345</v>
      </c>
    </row>
    <row r="97" ht="14.25" spans="2:54">
      <c r="B97" s="472" t="s">
        <v>346</v>
      </c>
      <c r="C97" s="473"/>
      <c r="D97" s="474"/>
      <c r="E97" s="474"/>
      <c r="F97" s="487"/>
      <c r="G97" s="488" t="s">
        <v>231</v>
      </c>
      <c r="H97" s="489">
        <f>SUM(H92:H96)</f>
        <v>0</v>
      </c>
      <c r="I97" s="489">
        <f>SUM(I92:I96)</f>
        <v>0</v>
      </c>
      <c r="J97" s="498" t="s">
        <v>283</v>
      </c>
      <c r="K97" s="499">
        <f>SUM(K92:K96)</f>
        <v>0</v>
      </c>
      <c r="L97" s="500" t="s">
        <v>231</v>
      </c>
      <c r="M97" s="489">
        <f>SUM(M92:M96)</f>
        <v>0</v>
      </c>
      <c r="N97" s="489">
        <f>SUM(N92:N96)</f>
        <v>0</v>
      </c>
      <c r="O97" s="499">
        <f>SUM(O92:O96)</f>
        <v>0</v>
      </c>
      <c r="BB97" s="511" t="s">
        <v>347</v>
      </c>
    </row>
    <row r="98" ht="14.25" spans="2:54">
      <c r="B98" s="475" t="s">
        <v>348</v>
      </c>
      <c r="C98" s="476"/>
      <c r="D98" s="368"/>
      <c r="E98" s="368"/>
      <c r="F98" s="368"/>
      <c r="G98" s="368"/>
      <c r="H98" s="368"/>
      <c r="I98" s="368"/>
      <c r="J98" s="368"/>
      <c r="K98" s="368"/>
      <c r="L98" s="368"/>
      <c r="M98" s="368"/>
      <c r="N98" s="368"/>
      <c r="O98" s="427"/>
      <c r="BB98" s="511" t="s">
        <v>349</v>
      </c>
    </row>
    <row r="99" ht="13.5" spans="54:54">
      <c r="BB99" s="511" t="s">
        <v>350</v>
      </c>
    </row>
    <row r="100" ht="13.5" spans="2:54">
      <c r="B100" s="477"/>
      <c r="BB100" s="511" t="s">
        <v>351</v>
      </c>
    </row>
    <row r="101" ht="13.5" spans="54:54">
      <c r="BB101" s="511" t="s">
        <v>352</v>
      </c>
    </row>
    <row r="102" ht="13.5" spans="54:54">
      <c r="BB102" s="511" t="s">
        <v>353</v>
      </c>
    </row>
    <row r="103" ht="13.5" spans="54:54">
      <c r="BB103" s="511" t="s">
        <v>354</v>
      </c>
    </row>
    <row r="104" ht="13.5" spans="54:54">
      <c r="BB104" s="511" t="s">
        <v>355</v>
      </c>
    </row>
    <row r="105" ht="13.5" spans="54:54">
      <c r="BB105" s="511" t="s">
        <v>356</v>
      </c>
    </row>
    <row r="106" ht="13.5" spans="54:54">
      <c r="BB106" s="511" t="s">
        <v>357</v>
      </c>
    </row>
    <row r="107" ht="13.5" spans="54:54">
      <c r="BB107" s="511" t="s">
        <v>358</v>
      </c>
    </row>
    <row r="108" ht="13.5" spans="54:54">
      <c r="BB108" s="511" t="s">
        <v>359</v>
      </c>
    </row>
    <row r="109" ht="13.5" spans="54:54">
      <c r="BB109" s="511" t="s">
        <v>360</v>
      </c>
    </row>
    <row r="110" ht="13.5" spans="54:54">
      <c r="BB110" s="511" t="s">
        <v>361</v>
      </c>
    </row>
    <row r="111" ht="13.5" spans="54:54">
      <c r="BB111" s="511" t="s">
        <v>362</v>
      </c>
    </row>
    <row r="112" ht="13.5" spans="54:54">
      <c r="BB112" s="511" t="s">
        <v>363</v>
      </c>
    </row>
    <row r="113" ht="13.5" spans="54:54">
      <c r="BB113" s="511" t="s">
        <v>364</v>
      </c>
    </row>
    <row r="114" ht="13.5" spans="54:54">
      <c r="BB114" s="511" t="s">
        <v>365</v>
      </c>
    </row>
    <row r="115" ht="13.5" spans="54:54">
      <c r="BB115" s="511" t="s">
        <v>366</v>
      </c>
    </row>
    <row r="116" ht="13.5" spans="54:54">
      <c r="BB116" s="511" t="s">
        <v>367</v>
      </c>
    </row>
    <row r="117" ht="13.5" spans="54:54">
      <c r="BB117" s="511" t="s">
        <v>368</v>
      </c>
    </row>
    <row r="118" ht="13.5" spans="54:54">
      <c r="BB118" s="511" t="s">
        <v>369</v>
      </c>
    </row>
    <row r="119" ht="13.5" spans="54:54">
      <c r="BB119" s="512" t="s">
        <v>370</v>
      </c>
    </row>
    <row r="120" ht="13.5" spans="54:54">
      <c r="BB120" s="512" t="s">
        <v>371</v>
      </c>
    </row>
    <row r="121" ht="13.5" spans="54:54">
      <c r="BB121" s="512" t="s">
        <v>372</v>
      </c>
    </row>
    <row r="122" ht="13.5" spans="54:54">
      <c r="BB122" s="512" t="s">
        <v>373</v>
      </c>
    </row>
    <row r="123" spans="54:54">
      <c r="BB123" s="37" t="s">
        <v>374</v>
      </c>
    </row>
    <row r="124" spans="54:54">
      <c r="BB124" s="37" t="s">
        <v>375</v>
      </c>
    </row>
    <row r="125" spans="54:54">
      <c r="BB125" s="37" t="s">
        <v>376</v>
      </c>
    </row>
    <row r="126" spans="54:54">
      <c r="BB126" s="37" t="s">
        <v>377</v>
      </c>
    </row>
    <row r="127" spans="54:54">
      <c r="BB127" s="37" t="s">
        <v>378</v>
      </c>
    </row>
    <row r="128" spans="54:54">
      <c r="BB128" s="37" t="s">
        <v>379</v>
      </c>
    </row>
    <row r="129" spans="54:54">
      <c r="BB129" s="37" t="s">
        <v>380</v>
      </c>
    </row>
    <row r="130" spans="54:54">
      <c r="BB130" s="37" t="s">
        <v>381</v>
      </c>
    </row>
    <row r="131" spans="54:54">
      <c r="BB131" s="37" t="s">
        <v>382</v>
      </c>
    </row>
    <row r="132" spans="54:54">
      <c r="BB132" s="37" t="s">
        <v>383</v>
      </c>
    </row>
    <row r="133" spans="54:54">
      <c r="BB133" s="37" t="s">
        <v>384</v>
      </c>
    </row>
    <row r="134" spans="54:54">
      <c r="BB134" s="37" t="s">
        <v>385</v>
      </c>
    </row>
  </sheetData>
  <protectedRanges>
    <protectedRange sqref="C47:J53" name="区域4_1_1"/>
    <protectedRange sqref="C55:J61" name="区域4_1_2"/>
  </protectedRanges>
  <customSheetViews>
    <customSheetView guid="{2B1982F3-BE00-4C95-A5E6-BE7F3CE02B71}" scale="70" showPageBreaks="1" showGridLines="0" printArea="1" view="pageBreakPreview">
      <selection activeCell="G29" sqref="G29"/>
      <rowBreaks count="2" manualBreakCount="2">
        <brk id="36" max="14" man="1"/>
        <brk id="59" max="14" man="1"/>
      </rowBreaks>
      <pageMargins left="0.708661417322835" right="0.708661417322835" top="0.748031496062992" bottom="0.748031496062992" header="0.31496062992126" footer="0.31496062992126"/>
      <printOptions horizontalCentered="1"/>
      <pageSetup paperSize="9" scale="52" fitToHeight="2" orientation="landscape"/>
      <headerFooter>
        <oddFooter>&amp;C第 &amp;P 页，共 &amp;N 页</oddFooter>
      </headerFooter>
    </customSheetView>
  </customSheetViews>
  <mergeCells count="22">
    <mergeCell ref="C5:I5"/>
    <mergeCell ref="A29:B29"/>
    <mergeCell ref="C29:J29"/>
    <mergeCell ref="C45:K45"/>
    <mergeCell ref="C67:H67"/>
    <mergeCell ref="I67:N67"/>
    <mergeCell ref="C84:N84"/>
    <mergeCell ref="C90:F90"/>
    <mergeCell ref="G90:K90"/>
    <mergeCell ref="L90:O90"/>
    <mergeCell ref="C97:F97"/>
    <mergeCell ref="C98:O98"/>
    <mergeCell ref="A5:A6"/>
    <mergeCell ref="A7:A17"/>
    <mergeCell ref="A18:A28"/>
    <mergeCell ref="A47:A54"/>
    <mergeCell ref="A55:A62"/>
    <mergeCell ref="B5:B6"/>
    <mergeCell ref="B67:B68"/>
    <mergeCell ref="B90:B91"/>
    <mergeCell ref="J5:J6"/>
    <mergeCell ref="A45:B46"/>
  </mergeCells>
  <dataValidations count="3">
    <dataValidation type="list" allowBlank="1" showInputMessage="1" showErrorMessage="1" sqref="J92:J96">
      <formula1>"是,否"</formula1>
    </dataValidation>
    <dataValidation type="decimal" operator="between" allowBlank="1" showInputMessage="1" showErrorMessage="1" sqref="C97:F97">
      <formula1>(E92^2+E93^2+E94^2+E95^2+E96^2)*10000</formula1>
      <formula2>10000</formula2>
    </dataValidation>
    <dataValidation type="list" allowBlank="1" showInputMessage="1" showErrorMessage="1" sqref="C92:C96">
      <formula1>$BB$92:$BB$134</formula1>
    </dataValidation>
  </dataValidations>
  <printOptions horizontalCentered="1"/>
  <pageMargins left="0.708661417322835" right="0.708661417322835" top="0.748031496062992" bottom="0.748031496062992" header="0.31496062992126" footer="0.31496062992126"/>
  <pageSetup paperSize="9" scale="36" orientation="landscape"/>
  <headerFooter>
    <oddFooter>&amp;C第 &amp;P 页，共 &amp;N 页</oddFooter>
  </headerFooter>
  <rowBreaks count="1" manualBreakCount="1">
    <brk id="41" max="14" man="1"/>
  </rowBreaks>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pageSetUpPr fitToPage="1"/>
  </sheetPr>
  <dimension ref="A1:I23"/>
  <sheetViews>
    <sheetView view="pageBreakPreview" zoomScale="85" zoomScaleNormal="100" workbookViewId="0">
      <selection activeCell="A7" sqref="A7:H7"/>
    </sheetView>
  </sheetViews>
  <sheetFormatPr defaultColWidth="9" defaultRowHeight="12"/>
  <cols>
    <col min="1" max="1" width="30.8333333333333" style="37" customWidth="1"/>
    <col min="2" max="2" width="17.1666666666667" style="39" customWidth="1"/>
    <col min="3" max="3" width="17.6666666666667" style="37" customWidth="1"/>
    <col min="4" max="4" width="15.1666666666667" style="37" customWidth="1"/>
    <col min="5" max="5" width="19.6666666666667" style="37" customWidth="1"/>
    <col min="6" max="6" width="21.3333333333333" style="37" customWidth="1"/>
    <col min="7" max="7" width="18.1666666666667" style="37" customWidth="1"/>
    <col min="8" max="8" width="15.6666666666667" style="37" customWidth="1"/>
    <col min="9" max="9" width="15.1666666666667" style="37" customWidth="1"/>
    <col min="10" max="10" width="20.1666666666667" style="37" customWidth="1"/>
    <col min="11" max="16384" width="9" style="37"/>
  </cols>
  <sheetData>
    <row r="1" ht="22.5" spans="1:9">
      <c r="A1" s="40" t="s">
        <v>50</v>
      </c>
      <c r="B1" s="292"/>
      <c r="C1" s="292"/>
      <c r="D1" s="292"/>
      <c r="E1" s="292"/>
      <c r="F1" s="292"/>
      <c r="G1" s="292"/>
      <c r="H1" s="292"/>
      <c r="I1" s="292"/>
    </row>
    <row r="2" ht="28.5" customHeight="1" spans="1:5">
      <c r="A2" s="145" t="str">
        <f>"公司名称："&amp;封面!$B$4</f>
        <v>公司名称：</v>
      </c>
      <c r="C2" s="293"/>
      <c r="E2" s="39" t="str">
        <f>封面!$B$7</f>
        <v>//</v>
      </c>
    </row>
    <row r="3" ht="15" customHeight="1" spans="1:9">
      <c r="A3" s="294" t="s">
        <v>82</v>
      </c>
      <c r="B3" s="108"/>
      <c r="C3" s="108"/>
      <c r="D3" s="108"/>
      <c r="E3" s="74"/>
      <c r="F3" s="108"/>
      <c r="G3" s="108"/>
      <c r="H3" s="74" t="s">
        <v>93</v>
      </c>
      <c r="I3" s="327"/>
    </row>
    <row r="4" ht="21.75" customHeight="1" spans="1:8">
      <c r="A4" s="295" t="s">
        <v>386</v>
      </c>
      <c r="B4" s="296" t="s">
        <v>387</v>
      </c>
      <c r="C4" s="114"/>
      <c r="D4" s="114"/>
      <c r="E4" s="114"/>
      <c r="F4" s="320"/>
      <c r="G4" s="321" t="s">
        <v>388</v>
      </c>
      <c r="H4" s="322" t="s">
        <v>389</v>
      </c>
    </row>
    <row r="5" ht="21" customHeight="1" spans="1:8">
      <c r="A5" s="297"/>
      <c r="B5" s="298" t="s">
        <v>390</v>
      </c>
      <c r="C5" s="299" t="s">
        <v>391</v>
      </c>
      <c r="D5" s="299" t="s">
        <v>392</v>
      </c>
      <c r="E5" s="299" t="s">
        <v>393</v>
      </c>
      <c r="F5" s="299" t="s">
        <v>394</v>
      </c>
      <c r="G5" s="323"/>
      <c r="H5" s="324"/>
    </row>
    <row r="6" ht="21.75" customHeight="1" spans="1:8">
      <c r="A6" s="300" t="s">
        <v>105</v>
      </c>
      <c r="B6" s="301"/>
      <c r="C6" s="301"/>
      <c r="D6" s="301"/>
      <c r="E6" s="301"/>
      <c r="F6" s="325">
        <f>B6+C6+D6+E6</f>
        <v>0</v>
      </c>
      <c r="G6" s="301"/>
      <c r="H6" s="326">
        <f>F6+G6</f>
        <v>0</v>
      </c>
    </row>
    <row r="7" ht="13.5" spans="1:8">
      <c r="A7" s="302" t="s">
        <v>395</v>
      </c>
      <c r="B7" s="302"/>
      <c r="C7" s="302"/>
      <c r="D7" s="302"/>
      <c r="E7" s="302"/>
      <c r="F7" s="302"/>
      <c r="G7" s="302"/>
      <c r="H7" s="302"/>
    </row>
    <row r="8" ht="13.5" spans="1:8">
      <c r="A8" s="303"/>
      <c r="B8" s="303"/>
      <c r="C8" s="303"/>
      <c r="D8" s="303"/>
      <c r="E8" s="303"/>
      <c r="F8" s="303"/>
      <c r="G8" s="303"/>
      <c r="H8" s="303"/>
    </row>
    <row r="9" spans="1:1">
      <c r="A9" s="304"/>
    </row>
    <row r="10" spans="1:1">
      <c r="A10" s="305" t="s">
        <v>83</v>
      </c>
    </row>
    <row r="11" ht="12.75" spans="1:1">
      <c r="A11" s="46" t="s">
        <v>396</v>
      </c>
    </row>
    <row r="12" spans="1:4">
      <c r="A12" s="244" t="s">
        <v>46</v>
      </c>
      <c r="B12" s="306" t="s">
        <v>397</v>
      </c>
      <c r="C12" s="307" t="s">
        <v>398</v>
      </c>
      <c r="D12" s="308" t="s">
        <v>399</v>
      </c>
    </row>
    <row r="13" spans="1:4">
      <c r="A13" s="309" t="s">
        <v>400</v>
      </c>
      <c r="B13" s="310"/>
      <c r="C13" s="310"/>
      <c r="D13" s="311"/>
    </row>
    <row r="14" spans="1:4">
      <c r="A14" s="312" t="s">
        <v>401</v>
      </c>
      <c r="B14" s="313"/>
      <c r="C14" s="313"/>
      <c r="D14" s="314"/>
    </row>
    <row r="15" spans="1:4">
      <c r="A15" s="312" t="s">
        <v>402</v>
      </c>
      <c r="B15" s="313"/>
      <c r="C15" s="313"/>
      <c r="D15" s="314"/>
    </row>
    <row r="16" spans="1:4">
      <c r="A16" s="312" t="s">
        <v>403</v>
      </c>
      <c r="B16" s="313"/>
      <c r="C16" s="313"/>
      <c r="D16" s="314"/>
    </row>
    <row r="17" spans="1:4">
      <c r="A17" s="312" t="s">
        <v>404</v>
      </c>
      <c r="B17" s="313"/>
      <c r="C17" s="313"/>
      <c r="D17" s="314"/>
    </row>
    <row r="18" spans="1:4">
      <c r="A18" s="312" t="s">
        <v>405</v>
      </c>
      <c r="B18" s="313"/>
      <c r="C18" s="313"/>
      <c r="D18" s="314"/>
    </row>
    <row r="19" spans="1:4">
      <c r="A19" s="312" t="s">
        <v>406</v>
      </c>
      <c r="B19" s="313"/>
      <c r="C19" s="313"/>
      <c r="D19" s="314"/>
    </row>
    <row r="20" spans="1:4">
      <c r="A20" s="312" t="s">
        <v>407</v>
      </c>
      <c r="B20" s="313"/>
      <c r="C20" s="313"/>
      <c r="D20" s="314"/>
    </row>
    <row r="21" ht="15.75" customHeight="1" spans="1:4">
      <c r="A21" s="312" t="s">
        <v>408</v>
      </c>
      <c r="B21" s="313"/>
      <c r="C21" s="315"/>
      <c r="D21" s="316"/>
    </row>
    <row r="22" ht="12.75" spans="1:4">
      <c r="A22" s="317" t="s">
        <v>409</v>
      </c>
      <c r="B22" s="318"/>
      <c r="C22" s="318"/>
      <c r="D22" s="319"/>
    </row>
    <row r="23" spans="1:2">
      <c r="A23" s="37" t="s">
        <v>410</v>
      </c>
      <c r="B23" s="37"/>
    </row>
  </sheetData>
  <customSheetViews>
    <customSheetView guid="{2B1982F3-BE00-4C95-A5E6-BE7F3CE02B71}" scale="85" showPageBreaks="1" fitToPage="1" printArea="1" view="pageBreakPreview">
      <selection activeCell="A4" sqref="A4:D21"/>
      <pageMargins left="0.708661417322835" right="0.708661417322835" top="0.748031496062992" bottom="0.748031496062992" header="0.31496062992126" footer="0.31496062992126"/>
      <printOptions horizontalCentered="1"/>
      <pageSetup paperSize="9" scale="62" orientation="landscape"/>
      <headerFooter>
        <oddFooter>&amp;C第 &amp;P 页，共 &amp;N 页</oddFooter>
      </headerFooter>
    </customSheetView>
  </customSheetViews>
  <mergeCells count="5">
    <mergeCell ref="B4:F4"/>
    <mergeCell ref="A7:H7"/>
    <mergeCell ref="A4:A5"/>
    <mergeCell ref="G4:G5"/>
    <mergeCell ref="H4:H5"/>
  </mergeCells>
  <printOptions horizontalCentered="1"/>
  <pageMargins left="0.708661417322835" right="0.708661417322835" top="0.748031496062992" bottom="0.748031496062992" header="0.31496062992126" footer="0.31496062992126"/>
  <pageSetup paperSize="9" scale="70" orientation="landscape"/>
  <headerFooter>
    <oddFooter>&amp;C第 &amp;P 页，共 &amp;N 页</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L26"/>
  <sheetViews>
    <sheetView showGridLines="0" view="pageBreakPreview" zoomScale="85" zoomScaleNormal="100" topLeftCell="A3" workbookViewId="0">
      <selection activeCell="G12" sqref="G12"/>
    </sheetView>
  </sheetViews>
  <sheetFormatPr defaultColWidth="8.66666666666667" defaultRowHeight="12"/>
  <cols>
    <col min="1" max="1" width="12.3333333333333" style="14" customWidth="1"/>
    <col min="2" max="2" width="19.3333333333333" style="211" customWidth="1"/>
    <col min="3" max="3" width="18.3333333333333" style="14" customWidth="1"/>
    <col min="4" max="4" width="21.6666666666667" style="14" customWidth="1"/>
    <col min="5" max="5" width="18.6666666666667" style="14" customWidth="1"/>
    <col min="6" max="6" width="33.1666666666667" style="14" customWidth="1"/>
    <col min="7" max="7" width="17.3333333333333" style="14" customWidth="1"/>
    <col min="8" max="8" width="18.1666666666667" style="14" customWidth="1"/>
    <col min="9" max="9" width="22.1666666666667" style="14" customWidth="1"/>
    <col min="10" max="10" width="11.6666666666667" style="14" customWidth="1"/>
    <col min="11" max="16384" width="8.66666666666667" style="14"/>
  </cols>
  <sheetData>
    <row r="1" ht="22.5" spans="1:10">
      <c r="A1" s="212" t="s">
        <v>51</v>
      </c>
      <c r="B1" s="213"/>
      <c r="C1" s="214"/>
      <c r="D1" s="214"/>
      <c r="E1" s="214"/>
      <c r="F1" s="214"/>
      <c r="G1" s="214"/>
      <c r="H1" s="214"/>
      <c r="I1" s="289"/>
      <c r="J1" s="17"/>
    </row>
    <row r="2" ht="25.5" customHeight="1" spans="1:10">
      <c r="A2" s="16" t="str">
        <f>"公司名称："&amp;封面!$B$4</f>
        <v>公司名称：</v>
      </c>
      <c r="B2" s="215"/>
      <c r="D2" s="216" t="str">
        <f>封面!$B$7</f>
        <v>//</v>
      </c>
      <c r="E2" s="17"/>
      <c r="F2" s="17"/>
      <c r="G2" s="17"/>
      <c r="H2" s="17"/>
      <c r="I2" s="289"/>
      <c r="J2" s="17"/>
    </row>
    <row r="3" ht="21.75" customHeight="1" spans="1:7">
      <c r="A3" s="217" t="s">
        <v>85</v>
      </c>
      <c r="C3" s="218"/>
      <c r="D3" s="218"/>
      <c r="E3" s="218"/>
      <c r="F3" s="218"/>
      <c r="G3" s="218"/>
    </row>
    <row r="4" ht="12.75" spans="1:12">
      <c r="A4" s="219" t="s">
        <v>396</v>
      </c>
      <c r="C4" s="211"/>
      <c r="D4" s="218"/>
      <c r="E4" s="266"/>
      <c r="F4" s="266"/>
      <c r="G4" s="219" t="s">
        <v>93</v>
      </c>
      <c r="H4" s="267"/>
      <c r="I4" s="290"/>
      <c r="L4" s="291"/>
    </row>
    <row r="5" ht="33.5" customHeight="1" spans="1:7">
      <c r="A5" s="220" t="s">
        <v>411</v>
      </c>
      <c r="B5" s="221" t="s">
        <v>412</v>
      </c>
      <c r="C5" s="222" t="s">
        <v>413</v>
      </c>
      <c r="D5" s="223" t="s">
        <v>394</v>
      </c>
      <c r="E5" s="268" t="s">
        <v>414</v>
      </c>
      <c r="F5" s="268" t="s">
        <v>98</v>
      </c>
      <c r="G5" s="269" t="s">
        <v>231</v>
      </c>
    </row>
    <row r="6" ht="21.75" customHeight="1" spans="1:7">
      <c r="A6" s="224"/>
      <c r="B6" s="225" t="s">
        <v>415</v>
      </c>
      <c r="C6" s="225"/>
      <c r="D6" s="226">
        <f>'表1-3 负债产品信息'!F6</f>
        <v>0</v>
      </c>
      <c r="E6" s="226">
        <f>'表1-3 负债产品信息'!G6</f>
        <v>0</v>
      </c>
      <c r="F6" s="270">
        <f>'表1-1 资产配置状况'!D7</f>
        <v>0</v>
      </c>
      <c r="G6" s="271">
        <f t="shared" ref="G6:G12" si="0">D6+E6+F6</f>
        <v>0</v>
      </c>
    </row>
    <row r="7" ht="21.75" customHeight="1" spans="1:7">
      <c r="A7" s="224"/>
      <c r="B7" s="227" t="s">
        <v>416</v>
      </c>
      <c r="C7" s="227"/>
      <c r="D7" s="228"/>
      <c r="E7" s="228"/>
      <c r="F7" s="272"/>
      <c r="G7" s="273">
        <f t="shared" si="0"/>
        <v>0</v>
      </c>
    </row>
    <row r="8" ht="21.75" customHeight="1" spans="1:7">
      <c r="A8" s="224"/>
      <c r="B8" s="229" t="s">
        <v>401</v>
      </c>
      <c r="C8" s="230" t="s">
        <v>417</v>
      </c>
      <c r="D8" s="228"/>
      <c r="E8" s="228"/>
      <c r="F8" s="272"/>
      <c r="G8" s="273">
        <f t="shared" si="0"/>
        <v>0</v>
      </c>
    </row>
    <row r="9" ht="21.75" customHeight="1" spans="1:7">
      <c r="A9" s="224"/>
      <c r="B9" s="231"/>
      <c r="C9" s="232" t="s">
        <v>418</v>
      </c>
      <c r="D9" s="228"/>
      <c r="E9" s="228"/>
      <c r="F9" s="272"/>
      <c r="G9" s="273">
        <f t="shared" si="0"/>
        <v>0</v>
      </c>
    </row>
    <row r="10" ht="21.75" customHeight="1" spans="1:7">
      <c r="A10" s="224"/>
      <c r="B10" s="233" t="s">
        <v>405</v>
      </c>
      <c r="C10" s="234" t="s">
        <v>419</v>
      </c>
      <c r="D10" s="228"/>
      <c r="E10" s="228"/>
      <c r="F10" s="272"/>
      <c r="G10" s="273">
        <f t="shared" si="0"/>
        <v>0</v>
      </c>
    </row>
    <row r="11" ht="21.75" customHeight="1" spans="1:7">
      <c r="A11" s="224"/>
      <c r="B11" s="235" t="s">
        <v>403</v>
      </c>
      <c r="C11" s="236" t="s">
        <v>419</v>
      </c>
      <c r="D11" s="228"/>
      <c r="E11" s="228"/>
      <c r="F11" s="272"/>
      <c r="G11" s="273">
        <f t="shared" si="0"/>
        <v>0</v>
      </c>
    </row>
    <row r="12" ht="26.25" customHeight="1" spans="1:7">
      <c r="A12" s="237"/>
      <c r="B12" s="238" t="s">
        <v>420</v>
      </c>
      <c r="C12" s="239"/>
      <c r="D12" s="240">
        <f>MIN(D6:D11)</f>
        <v>0</v>
      </c>
      <c r="E12" s="240">
        <f>MIN(E6:E11)</f>
        <v>0</v>
      </c>
      <c r="F12" s="240">
        <f>MIN(F6:F11)</f>
        <v>0</v>
      </c>
      <c r="G12" s="274">
        <f t="shared" si="0"/>
        <v>0</v>
      </c>
    </row>
    <row r="13" ht="6.75" customHeight="1" spans="1:6">
      <c r="A13" s="241"/>
      <c r="B13" s="242"/>
      <c r="C13" s="243"/>
      <c r="D13" s="243"/>
      <c r="E13" s="243"/>
      <c r="F13" s="243"/>
    </row>
    <row r="14" ht="21" customHeight="1" spans="1:8">
      <c r="A14" s="244" t="s">
        <v>421</v>
      </c>
      <c r="B14" s="245" t="s">
        <v>46</v>
      </c>
      <c r="C14" s="246" t="s">
        <v>422</v>
      </c>
      <c r="D14" s="247" t="s">
        <v>402</v>
      </c>
      <c r="E14" s="275" t="s">
        <v>403</v>
      </c>
      <c r="F14" s="276" t="s">
        <v>423</v>
      </c>
      <c r="G14" s="277" t="s">
        <v>98</v>
      </c>
      <c r="H14" s="278" t="s">
        <v>231</v>
      </c>
    </row>
    <row r="15" spans="1:8">
      <c r="A15" s="248"/>
      <c r="B15" s="249" t="s">
        <v>45</v>
      </c>
      <c r="C15" s="250" t="s">
        <v>260</v>
      </c>
      <c r="D15" s="251" t="s">
        <v>261</v>
      </c>
      <c r="E15" s="249" t="s">
        <v>268</v>
      </c>
      <c r="F15" s="279" t="s">
        <v>424</v>
      </c>
      <c r="G15" s="251" t="s">
        <v>425</v>
      </c>
      <c r="H15" s="280" t="s">
        <v>426</v>
      </c>
    </row>
    <row r="16" ht="30" customHeight="1" spans="1:8">
      <c r="A16" s="252"/>
      <c r="B16" s="253" t="s">
        <v>415</v>
      </c>
      <c r="C16" s="254"/>
      <c r="D16" s="255"/>
      <c r="E16" s="255"/>
      <c r="F16" s="240">
        <f>ROUND(C16*D16*(1-E16)*0.75,4)</f>
        <v>0</v>
      </c>
      <c r="G16" s="240">
        <f>F6</f>
        <v>0</v>
      </c>
      <c r="H16" s="274">
        <f>F16+G16</f>
        <v>0</v>
      </c>
    </row>
    <row r="17" ht="6.75" customHeight="1" spans="1:8">
      <c r="A17" s="241"/>
      <c r="B17" s="242"/>
      <c r="C17" s="243"/>
      <c r="D17" s="243"/>
      <c r="E17" s="243"/>
      <c r="F17" s="243"/>
      <c r="H17" s="281"/>
    </row>
    <row r="18" ht="21" customHeight="1" spans="1:8">
      <c r="A18" s="256" t="s">
        <v>427</v>
      </c>
      <c r="B18" s="257"/>
      <c r="C18" s="257"/>
      <c r="D18" s="257"/>
      <c r="E18" s="257"/>
      <c r="F18" s="257"/>
      <c r="G18" s="282"/>
      <c r="H18" s="283">
        <f>MIN(G12,H16)</f>
        <v>0</v>
      </c>
    </row>
    <row r="19" ht="20.5" customHeight="1" spans="1:6">
      <c r="A19" s="258"/>
      <c r="B19" s="242"/>
      <c r="C19" s="243"/>
      <c r="D19" s="259"/>
      <c r="E19" s="243"/>
      <c r="F19" s="243"/>
    </row>
    <row r="20" ht="21" customHeight="1" spans="1:6">
      <c r="A20" s="258"/>
      <c r="B20" s="242"/>
      <c r="C20" s="243"/>
      <c r="D20" s="243"/>
      <c r="E20" s="243"/>
      <c r="F20" s="243"/>
    </row>
    <row r="21" s="210" customFormat="1" spans="1:6">
      <c r="A21" s="260" t="s">
        <v>87</v>
      </c>
      <c r="B21" s="242"/>
      <c r="C21" s="243"/>
      <c r="D21" s="243"/>
      <c r="E21" s="243"/>
      <c r="F21" s="243"/>
    </row>
    <row r="22" s="210" customFormat="1" ht="12.75" spans="1:8">
      <c r="A22" s="260" t="s">
        <v>396</v>
      </c>
      <c r="B22" s="242"/>
      <c r="C22" s="243"/>
      <c r="D22" s="243"/>
      <c r="E22" s="284" t="s">
        <v>93</v>
      </c>
      <c r="F22" s="243"/>
      <c r="H22" s="285"/>
    </row>
    <row r="23" s="210" customFormat="1" ht="25.5" customHeight="1" spans="1:5">
      <c r="A23" s="244" t="s">
        <v>46</v>
      </c>
      <c r="B23" s="245" t="s">
        <v>428</v>
      </c>
      <c r="C23" s="261" t="s">
        <v>427</v>
      </c>
      <c r="D23" s="247" t="s">
        <v>429</v>
      </c>
      <c r="E23" s="286" t="s">
        <v>430</v>
      </c>
    </row>
    <row r="24" s="210" customFormat="1" ht="19.5" customHeight="1" spans="1:5">
      <c r="A24" s="248"/>
      <c r="B24" s="250" t="s">
        <v>431</v>
      </c>
      <c r="C24" s="251" t="s">
        <v>432</v>
      </c>
      <c r="D24" s="249" t="s">
        <v>433</v>
      </c>
      <c r="E24" s="287" t="s">
        <v>434</v>
      </c>
    </row>
    <row r="25" s="210" customFormat="1" ht="27" customHeight="1" spans="1:5">
      <c r="A25" s="252" t="s">
        <v>105</v>
      </c>
      <c r="B25" s="262">
        <f>SUM('表1-1 资产配置状况'!H39,'表1-1 资产配置状况'!H53,'表1-1 资产配置状况'!H58,'表1-1 资产配置状况'!H60:H62,'表1-1 资产配置状况'!H71,'表1-1 资产配置状况'!H78:H79)+('表1-1 资产配置状况'!H83-'表1-1 资产配置状况'!H92-'表1-1 资产配置状况'!H101)+'表1-1 资产配置状况'!H103+'表1-1 资产配置状况'!H112+SUM('表1-1 资产配置状况'!D156:I156,'表1-1 资产配置状况'!D158:I159,'表1-1 资产配置状况'!D161:I161,'表1-1 资产配置状况'!D162:I162,'表1-1 资产配置状况'!D164:H164,'表1-1 资产配置状况'!D166:I166)</f>
        <v>0</v>
      </c>
      <c r="C25" s="263">
        <f>H18</f>
        <v>0</v>
      </c>
      <c r="D25" s="264">
        <f>B25-C25</f>
        <v>0</v>
      </c>
      <c r="E25" s="288">
        <f>IFERROR(ROUND(C25/B25,4),1)</f>
        <v>1</v>
      </c>
    </row>
    <row r="26" spans="1:1">
      <c r="A26" s="265"/>
    </row>
  </sheetData>
  <customSheetViews>
    <customSheetView guid="{2B1982F3-BE00-4C95-A5E6-BE7F3CE02B71}" scale="80" showPageBreaks="1" showGridLines="0" printArea="1" view="pageBreakPreview">
      <selection activeCell="I27" sqref="H19:I27"/>
      <pageMargins left="0.708661417322835" right="0.708661417322835" top="0.748031496062992" bottom="0.748031496062992" header="0.31496062992126" footer="0.31496062992126"/>
      <pageSetup paperSize="9" scale="64" fitToHeight="2" orientation="landscape"/>
      <headerFooter/>
    </customSheetView>
  </customSheetViews>
  <mergeCells count="8">
    <mergeCell ref="B6:C6"/>
    <mergeCell ref="B7:C7"/>
    <mergeCell ref="B12:C12"/>
    <mergeCell ref="A18:G18"/>
    <mergeCell ref="A5:A12"/>
    <mergeCell ref="A14:A16"/>
    <mergeCell ref="A23:A24"/>
    <mergeCell ref="B8:B9"/>
  </mergeCells>
  <dataValidations count="1">
    <dataValidation type="list" allowBlank="1" showInputMessage="1" showErrorMessage="1" sqref="F3">
      <formula1>"公司整体,传统保险业务,分红保险业务,万能保险业务,投资连结险业务"</formula1>
    </dataValidation>
  </dataValidations>
  <pageMargins left="0.708661417322835" right="0.708661417322835" top="0.748031496062992" bottom="0.748031496062992" header="0.31496062992126" footer="0.31496062992126"/>
  <pageSetup paperSize="9" scale="64" fitToHeight="2" orientation="landscape"/>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pageSetUpPr fitToPage="1"/>
  </sheetPr>
  <dimension ref="A1:F60"/>
  <sheetViews>
    <sheetView showGridLines="0" view="pageBreakPreview" zoomScale="70" zoomScaleNormal="100" workbookViewId="0">
      <selection activeCell="C54" sqref="C54"/>
    </sheetView>
  </sheetViews>
  <sheetFormatPr defaultColWidth="9" defaultRowHeight="12" outlineLevelCol="5"/>
  <cols>
    <col min="1" max="1" width="76.5" style="108" customWidth="1"/>
    <col min="2" max="6" width="36.6666666666667" style="37" customWidth="1"/>
    <col min="7" max="16384" width="9" style="37"/>
  </cols>
  <sheetData>
    <row r="1" ht="22.5" spans="1:6">
      <c r="A1" s="141" t="s">
        <v>52</v>
      </c>
      <c r="B1" s="142"/>
      <c r="C1" s="143"/>
      <c r="D1" s="143"/>
      <c r="E1" s="143"/>
      <c r="F1" s="143"/>
    </row>
    <row r="2" ht="26.25" customHeight="1" spans="1:4">
      <c r="A2" s="144" t="str">
        <f>"公司名称："&amp;封面!$B$4</f>
        <v>公司名称：</v>
      </c>
      <c r="B2" s="145"/>
      <c r="C2" s="146" t="str">
        <f>封面!$B$7</f>
        <v>//</v>
      </c>
      <c r="D2" s="146"/>
    </row>
    <row r="3" ht="12.75" spans="1:6">
      <c r="A3" s="74" t="s">
        <v>435</v>
      </c>
      <c r="F3" s="190" t="s">
        <v>93</v>
      </c>
    </row>
    <row r="4" ht="35.5" customHeight="1" spans="1:6">
      <c r="A4" s="82" t="s">
        <v>46</v>
      </c>
      <c r="B4" s="147" t="s">
        <v>45</v>
      </c>
      <c r="C4" s="148" t="s">
        <v>104</v>
      </c>
      <c r="D4" s="148" t="s">
        <v>436</v>
      </c>
      <c r="E4" s="191" t="s">
        <v>437</v>
      </c>
      <c r="F4" s="192" t="s">
        <v>438</v>
      </c>
    </row>
    <row r="5" s="139" customFormat="1" ht="18" customHeight="1" spans="1:6">
      <c r="A5" s="149" t="s">
        <v>439</v>
      </c>
      <c r="B5" s="150" t="s">
        <v>60</v>
      </c>
      <c r="C5" s="150" t="s">
        <v>60</v>
      </c>
      <c r="D5" s="150" t="s">
        <v>60</v>
      </c>
      <c r="E5" s="150" t="s">
        <v>60</v>
      </c>
      <c r="F5" s="193" t="s">
        <v>60</v>
      </c>
    </row>
    <row r="6" ht="18" customHeight="1" spans="1:6">
      <c r="A6" s="55" t="s">
        <v>440</v>
      </c>
      <c r="B6" s="151" t="s">
        <v>277</v>
      </c>
      <c r="C6" s="152">
        <f t="shared" ref="C6:C22" si="0">D6+F6</f>
        <v>0</v>
      </c>
      <c r="D6" s="153"/>
      <c r="E6" s="153"/>
      <c r="F6" s="194"/>
    </row>
    <row r="7" ht="18" customHeight="1" spans="1:6">
      <c r="A7" s="154" t="s">
        <v>441</v>
      </c>
      <c r="B7" s="151" t="s">
        <v>442</v>
      </c>
      <c r="C7" s="152">
        <f t="shared" si="0"/>
        <v>0</v>
      </c>
      <c r="D7" s="153"/>
      <c r="E7" s="153"/>
      <c r="F7" s="194"/>
    </row>
    <row r="8" ht="18" customHeight="1" spans="1:6">
      <c r="A8" s="155" t="s">
        <v>443</v>
      </c>
      <c r="B8" s="151" t="s">
        <v>444</v>
      </c>
      <c r="C8" s="152">
        <f t="shared" si="0"/>
        <v>0</v>
      </c>
      <c r="D8" s="153"/>
      <c r="E8" s="153"/>
      <c r="F8" s="194"/>
    </row>
    <row r="9" ht="18" customHeight="1" spans="1:6">
      <c r="A9" s="154" t="s">
        <v>445</v>
      </c>
      <c r="B9" s="151" t="s">
        <v>446</v>
      </c>
      <c r="C9" s="152">
        <f t="shared" si="0"/>
        <v>0</v>
      </c>
      <c r="D9" s="153"/>
      <c r="E9" s="195"/>
      <c r="F9" s="194"/>
    </row>
    <row r="10" ht="18" customHeight="1" spans="1:6">
      <c r="A10" s="156" t="s">
        <v>447</v>
      </c>
      <c r="B10" s="157" t="s">
        <v>260</v>
      </c>
      <c r="C10" s="152">
        <f t="shared" si="0"/>
        <v>0</v>
      </c>
      <c r="D10" s="158"/>
      <c r="E10" s="196"/>
      <c r="F10" s="197"/>
    </row>
    <row r="11" ht="18" customHeight="1" spans="1:6">
      <c r="A11" s="156" t="s">
        <v>448</v>
      </c>
      <c r="B11" s="157" t="s">
        <v>261</v>
      </c>
      <c r="C11" s="152">
        <f t="shared" si="0"/>
        <v>0</v>
      </c>
      <c r="D11" s="153"/>
      <c r="E11" s="195"/>
      <c r="F11" s="194"/>
    </row>
    <row r="12" ht="18" customHeight="1" spans="1:6">
      <c r="A12" s="159" t="s">
        <v>449</v>
      </c>
      <c r="B12" s="160" t="s">
        <v>450</v>
      </c>
      <c r="C12" s="152">
        <f t="shared" si="0"/>
        <v>0</v>
      </c>
      <c r="D12" s="153"/>
      <c r="E12" s="195"/>
      <c r="F12" s="194"/>
    </row>
    <row r="13" ht="18" customHeight="1" spans="1:6">
      <c r="A13" s="156" t="s">
        <v>451</v>
      </c>
      <c r="B13" s="157" t="s">
        <v>268</v>
      </c>
      <c r="C13" s="152">
        <f t="shared" si="0"/>
        <v>0</v>
      </c>
      <c r="D13" s="153"/>
      <c r="E13" s="195"/>
      <c r="F13" s="194"/>
    </row>
    <row r="14" ht="18" customHeight="1" spans="1:6">
      <c r="A14" s="156" t="s">
        <v>452</v>
      </c>
      <c r="B14" s="157" t="s">
        <v>269</v>
      </c>
      <c r="C14" s="152">
        <f t="shared" si="0"/>
        <v>0</v>
      </c>
      <c r="D14" s="153"/>
      <c r="E14" s="195"/>
      <c r="F14" s="194"/>
    </row>
    <row r="15" ht="18" customHeight="1" spans="1:6">
      <c r="A15" s="161" t="s">
        <v>453</v>
      </c>
      <c r="B15" s="160" t="s">
        <v>454</v>
      </c>
      <c r="C15" s="152">
        <f t="shared" si="0"/>
        <v>0</v>
      </c>
      <c r="D15" s="153"/>
      <c r="E15" s="195"/>
      <c r="F15" s="194"/>
    </row>
    <row r="16" ht="18" customHeight="1" spans="1:6">
      <c r="A16" s="161" t="s">
        <v>455</v>
      </c>
      <c r="B16" s="160" t="s">
        <v>456</v>
      </c>
      <c r="C16" s="152">
        <f t="shared" si="0"/>
        <v>0</v>
      </c>
      <c r="D16" s="153"/>
      <c r="E16" s="195"/>
      <c r="F16" s="194"/>
    </row>
    <row r="17" ht="18" customHeight="1" spans="1:6">
      <c r="A17" s="161" t="s">
        <v>457</v>
      </c>
      <c r="B17" s="160" t="s">
        <v>458</v>
      </c>
      <c r="C17" s="152">
        <f t="shared" si="0"/>
        <v>0</v>
      </c>
      <c r="D17" s="153"/>
      <c r="E17" s="195"/>
      <c r="F17" s="194"/>
    </row>
    <row r="18" ht="18" customHeight="1" spans="1:6">
      <c r="A18" s="156" t="s">
        <v>459</v>
      </c>
      <c r="B18" s="157" t="s">
        <v>425</v>
      </c>
      <c r="C18" s="152">
        <f t="shared" si="0"/>
        <v>0</v>
      </c>
      <c r="D18" s="153"/>
      <c r="E18" s="195"/>
      <c r="F18" s="194"/>
    </row>
    <row r="19" ht="18" customHeight="1" spans="1:6">
      <c r="A19" s="159" t="s">
        <v>460</v>
      </c>
      <c r="B19" s="160" t="s">
        <v>461</v>
      </c>
      <c r="C19" s="152">
        <f t="shared" si="0"/>
        <v>0</v>
      </c>
      <c r="D19" s="153"/>
      <c r="E19" s="195"/>
      <c r="F19" s="194"/>
    </row>
    <row r="20" ht="18" customHeight="1" spans="1:6">
      <c r="A20" s="156" t="s">
        <v>462</v>
      </c>
      <c r="B20" s="157" t="s">
        <v>463</v>
      </c>
      <c r="C20" s="152">
        <f t="shared" si="0"/>
        <v>0</v>
      </c>
      <c r="D20" s="153"/>
      <c r="E20" s="195"/>
      <c r="F20" s="194"/>
    </row>
    <row r="21" ht="18" customHeight="1" spans="1:6">
      <c r="A21" s="156" t="s">
        <v>464</v>
      </c>
      <c r="B21" s="157" t="s">
        <v>465</v>
      </c>
      <c r="C21" s="152">
        <f t="shared" si="0"/>
        <v>0</v>
      </c>
      <c r="D21" s="153"/>
      <c r="E21" s="195"/>
      <c r="F21" s="194"/>
    </row>
    <row r="22" ht="18" customHeight="1" spans="1:6">
      <c r="A22" s="156" t="s">
        <v>466</v>
      </c>
      <c r="B22" s="157" t="s">
        <v>467</v>
      </c>
      <c r="C22" s="152">
        <f t="shared" si="0"/>
        <v>0</v>
      </c>
      <c r="D22" s="153"/>
      <c r="E22" s="195"/>
      <c r="F22" s="194"/>
    </row>
    <row r="23" ht="19" customHeight="1" spans="1:6">
      <c r="A23" s="162" t="s">
        <v>468</v>
      </c>
      <c r="B23" s="163" t="s">
        <v>469</v>
      </c>
      <c r="C23" s="152" t="e">
        <f>ROUND((SUM(C10,C12,C16)-C22)/C6,4)</f>
        <v>#DIV/0!</v>
      </c>
      <c r="D23" s="152" t="e">
        <f>ROUND((SUM(D10,D12,D16)-D22)/D6,4)</f>
        <v>#DIV/0!</v>
      </c>
      <c r="E23" s="152" t="e">
        <f>ROUND((SUM(E10,E12,E16)-E22)/E6,4)</f>
        <v>#DIV/0!</v>
      </c>
      <c r="F23" s="198" t="e">
        <f>ROUND((SUM(F10,F12,F16)-F22)/F6,4)</f>
        <v>#DIV/0!</v>
      </c>
    </row>
    <row r="24" spans="1:6">
      <c r="A24" s="164" t="s">
        <v>470</v>
      </c>
      <c r="B24" s="165" t="s">
        <v>471</v>
      </c>
      <c r="C24" s="152" t="e">
        <f>ROUND((SUM(C10,C11,C13,C14)-SUM(C21:C22))/C6,4)</f>
        <v>#DIV/0!</v>
      </c>
      <c r="D24" s="152" t="e">
        <f>ROUND((SUM(D10,D11,D13,D14)-SUM(D21:D22))/D6,4)</f>
        <v>#DIV/0!</v>
      </c>
      <c r="E24" s="168" t="e">
        <f>ROUND((SUM(E10,E11,E13,E14)-SUM(E21:E22))/E6,4)</f>
        <v>#DIV/0!</v>
      </c>
      <c r="F24" s="198" t="e">
        <f>ROUND((SUM(F10,F11,F13,F14)-SUM(F21:F22))/F6,4)</f>
        <v>#DIV/0!</v>
      </c>
    </row>
    <row r="25" ht="21" customHeight="1" spans="1:6">
      <c r="A25" s="166" t="s">
        <v>408</v>
      </c>
      <c r="B25" s="167" t="s">
        <v>472</v>
      </c>
      <c r="C25" s="152" t="e">
        <f>ROUND((SUM(C10,C11,C13,C14,C18,C20)-SUM(C21:C22))/C6,4)</f>
        <v>#DIV/0!</v>
      </c>
      <c r="D25" s="168" t="e">
        <f>ROUND((SUM(D10,D11,D13,D14,D18,D20)-SUM(D21:D22))/D6,4)</f>
        <v>#DIV/0!</v>
      </c>
      <c r="E25" s="168" t="e">
        <f>ROUND((SUM(E10,E11,E13,E14,E18,E20)-SUM(E21:E22))/E6,4)</f>
        <v>#DIV/0!</v>
      </c>
      <c r="F25" s="198" t="e">
        <f>ROUND((SUM(F10,F11,F13,F14,F18,F20)-SUM(F21:F22))/F6,4)</f>
        <v>#DIV/0!</v>
      </c>
    </row>
    <row r="26" ht="24" spans="1:6">
      <c r="A26" s="155" t="s">
        <v>473</v>
      </c>
      <c r="B26" s="167" t="s">
        <v>474</v>
      </c>
      <c r="C26" s="152" t="e">
        <f>ROUND((SUM(C10,C11,C13,C14,C18,C20)-C19-SUM(C21:C22))/C7,4)</f>
        <v>#DIV/0!</v>
      </c>
      <c r="D26" s="152" t="e">
        <f>ROUND((SUM(D10,D11,D13,D14,D18,D20)-D19-SUM(D21:D22))/D7,4)</f>
        <v>#DIV/0!</v>
      </c>
      <c r="E26" s="152" t="e">
        <f>ROUND((SUM(E10,E11,E13,E14,E18,E20)-E19-SUM(E21:E22))/E7,4)</f>
        <v>#DIV/0!</v>
      </c>
      <c r="F26" s="152" t="e">
        <f>ROUND((SUM(F10,F11,F13,F14,F18,F20)-F19-SUM(F21:F22))/F7,4)</f>
        <v>#DIV/0!</v>
      </c>
    </row>
    <row r="27" ht="18" customHeight="1" spans="1:6">
      <c r="A27" s="156" t="s">
        <v>475</v>
      </c>
      <c r="B27" s="169" t="s">
        <v>476</v>
      </c>
      <c r="C27" s="152">
        <f>D27+F27</f>
        <v>0</v>
      </c>
      <c r="D27" s="153"/>
      <c r="E27" s="195"/>
      <c r="F27" s="194"/>
    </row>
    <row r="28" ht="18" customHeight="1" spans="1:6">
      <c r="A28" s="156" t="s">
        <v>477</v>
      </c>
      <c r="B28" s="169" t="s">
        <v>478</v>
      </c>
      <c r="C28" s="152">
        <f>D28+F28</f>
        <v>0</v>
      </c>
      <c r="D28" s="153"/>
      <c r="E28" s="195"/>
      <c r="F28" s="194"/>
    </row>
    <row r="29" ht="18" customHeight="1" spans="1:6">
      <c r="A29" s="156" t="s">
        <v>479</v>
      </c>
      <c r="B29" s="169" t="s">
        <v>480</v>
      </c>
      <c r="C29" s="152">
        <f>D29+F29</f>
        <v>0</v>
      </c>
      <c r="D29" s="153"/>
      <c r="E29" s="195"/>
      <c r="F29" s="194"/>
    </row>
    <row r="30" ht="18" customHeight="1" spans="1:6">
      <c r="A30" s="170" t="s">
        <v>481</v>
      </c>
      <c r="B30" s="171" t="s">
        <v>482</v>
      </c>
      <c r="C30" s="152">
        <f>D30+F30</f>
        <v>0</v>
      </c>
      <c r="D30" s="153"/>
      <c r="E30" s="195"/>
      <c r="F30" s="194"/>
    </row>
    <row r="31" ht="18" customHeight="1" spans="1:6">
      <c r="A31" s="172" t="s">
        <v>483</v>
      </c>
      <c r="B31" s="163" t="s">
        <v>484</v>
      </c>
      <c r="C31" s="152" t="e">
        <f>ROUND(C27/C8,4)</f>
        <v>#DIV/0!</v>
      </c>
      <c r="D31" s="152" t="e">
        <f t="shared" ref="D31:F31" si="1">ROUND(D27/D8,4)</f>
        <v>#DIV/0!</v>
      </c>
      <c r="E31" s="152" t="e">
        <f t="shared" si="1"/>
        <v>#DIV/0!</v>
      </c>
      <c r="F31" s="198" t="e">
        <f t="shared" si="1"/>
        <v>#DIV/0!</v>
      </c>
    </row>
    <row r="32" ht="18" customHeight="1" spans="1:6">
      <c r="A32" s="172" t="s">
        <v>485</v>
      </c>
      <c r="B32" s="163" t="s">
        <v>486</v>
      </c>
      <c r="C32" s="152" t="e">
        <f t="shared" ref="C32:F32" si="2">ROUND(C28/C8,4)</f>
        <v>#DIV/0!</v>
      </c>
      <c r="D32" s="152" t="e">
        <f t="shared" si="2"/>
        <v>#DIV/0!</v>
      </c>
      <c r="E32" s="168" t="e">
        <f t="shared" si="2"/>
        <v>#DIV/0!</v>
      </c>
      <c r="F32" s="198" t="e">
        <f t="shared" si="2"/>
        <v>#DIV/0!</v>
      </c>
    </row>
    <row r="33" ht="18" customHeight="1" spans="1:6">
      <c r="A33" s="172" t="s">
        <v>487</v>
      </c>
      <c r="B33" s="163" t="s">
        <v>488</v>
      </c>
      <c r="C33" s="152" t="e">
        <f t="shared" ref="C33:F33" si="3">ROUND(C29/C8,4)</f>
        <v>#DIV/0!</v>
      </c>
      <c r="D33" s="152" t="e">
        <f t="shared" si="3"/>
        <v>#DIV/0!</v>
      </c>
      <c r="E33" s="168" t="e">
        <f t="shared" si="3"/>
        <v>#DIV/0!</v>
      </c>
      <c r="F33" s="198" t="e">
        <f t="shared" si="3"/>
        <v>#DIV/0!</v>
      </c>
    </row>
    <row r="34" ht="18" customHeight="1" spans="1:6">
      <c r="A34" s="155" t="s">
        <v>489</v>
      </c>
      <c r="B34" s="163" t="s">
        <v>490</v>
      </c>
      <c r="C34" s="152" t="e">
        <f>ROUND(C30/C9,4)</f>
        <v>#DIV/0!</v>
      </c>
      <c r="D34" s="152" t="e">
        <f>ROUND(D30/D9,4)</f>
        <v>#DIV/0!</v>
      </c>
      <c r="E34" s="152" t="e">
        <f>ROUND(E30/E9,4)</f>
        <v>#DIV/0!</v>
      </c>
      <c r="F34" s="198" t="e">
        <f>ROUND(F30/F9,4)</f>
        <v>#DIV/0!</v>
      </c>
    </row>
    <row r="35" ht="18" customHeight="1" spans="1:6">
      <c r="A35" s="172" t="s">
        <v>491</v>
      </c>
      <c r="B35" s="163" t="s">
        <v>492</v>
      </c>
      <c r="C35" s="153"/>
      <c r="D35" s="153"/>
      <c r="E35" s="195"/>
      <c r="F35" s="194"/>
    </row>
    <row r="36" ht="18" customHeight="1" spans="1:6">
      <c r="A36" s="172" t="s">
        <v>493</v>
      </c>
      <c r="B36" s="163" t="s">
        <v>494</v>
      </c>
      <c r="C36" s="153"/>
      <c r="D36" s="153"/>
      <c r="E36" s="195"/>
      <c r="F36" s="194"/>
    </row>
    <row r="37" ht="20" customHeight="1" spans="1:6">
      <c r="A37" s="170" t="s">
        <v>495</v>
      </c>
      <c r="B37" s="163" t="s">
        <v>496</v>
      </c>
      <c r="C37" s="152" t="e">
        <f>IF(YEARFRAC(封面!$B$6,封面!$B$7)&lt;3,((1+C33)*(1+C35)*(1+C36))^(1/YEARFRAC(封面!$B$6,封面!$B$7))-1,((1+C33)*(1+C35)*(1+C36))^(1/3)-1)</f>
        <v>#VALUE!</v>
      </c>
      <c r="D37" s="152" t="e">
        <f>IF(YEARFRAC(封面!$B$6,封面!$B$7)&lt;3,((1+D33)*(1+D35)*(1+D36))^(1/YEARFRAC(封面!$B$6,封面!$B$7))-1,((1+D33)*(1+D35)*(1+D36))^(1/3)-1)</f>
        <v>#VALUE!</v>
      </c>
      <c r="E37" s="152" t="e">
        <f>IF(YEARFRAC(封面!$B$6,封面!$B$7)&lt;3,((1+E33)*(1+E35)*(1+E36))^(1/YEARFRAC(封面!$B$6,封面!$B$7))-1,((1+E33)*(1+E35)*(1+E36))^(1/3)-1)</f>
        <v>#VALUE!</v>
      </c>
      <c r="F37" s="152" t="e">
        <f>IF(YEARFRAC(封面!$B$6,封面!$B$7)&lt;3,((1+F33)*(1+F35)*(1+F36))^(1/YEARFRAC(封面!$B$6,封面!$B$7))-1,((1+F33)*(1+F35)*(1+F36))^(1/3)-1)</f>
        <v>#VALUE!</v>
      </c>
    </row>
    <row r="38" ht="25" customHeight="1" spans="1:6">
      <c r="A38" s="173" t="s">
        <v>497</v>
      </c>
      <c r="B38" s="163" t="s">
        <v>498</v>
      </c>
      <c r="C38" s="152">
        <f>D38+F38</f>
        <v>0</v>
      </c>
      <c r="D38" s="153"/>
      <c r="E38" s="195"/>
      <c r="F38" s="194"/>
    </row>
    <row r="39" ht="24" spans="1:6">
      <c r="A39" s="174" t="s">
        <v>499</v>
      </c>
      <c r="B39" s="167" t="s">
        <v>500</v>
      </c>
      <c r="C39" s="175" t="e">
        <f>ROUND((C29-0.06*SQRT(C40^2+0.54*C40*C41+C41^2))/C8,4)</f>
        <v>#DIV/0!</v>
      </c>
      <c r="D39" s="175" t="e">
        <f>ROUND((D29-0.06*SQRT(D40^2+0.54*D40*D41+D41^2))/D8,4)</f>
        <v>#DIV/0!</v>
      </c>
      <c r="E39" s="175" t="e">
        <f>ROUND((E29-0.06*SQRT(E40^2+0.54*E40*E41+E41^2))/E8,4)</f>
        <v>#DIV/0!</v>
      </c>
      <c r="F39" s="199" t="e">
        <f>ROUND((F29-0.06*SQRT(F40^2+0.54*F40*F41+F41^2))/F8,4)</f>
        <v>#DIV/0!</v>
      </c>
    </row>
    <row r="40" ht="18" customHeight="1" spans="1:6">
      <c r="A40" s="170" t="s">
        <v>501</v>
      </c>
      <c r="B40" s="169" t="s">
        <v>502</v>
      </c>
      <c r="C40" s="152">
        <f>D40+F40</f>
        <v>0</v>
      </c>
      <c r="D40" s="176"/>
      <c r="E40" s="176"/>
      <c r="F40" s="200"/>
    </row>
    <row r="41" ht="18" customHeight="1" spans="1:6">
      <c r="A41" s="170" t="s">
        <v>503</v>
      </c>
      <c r="B41" s="169" t="s">
        <v>504</v>
      </c>
      <c r="C41" s="152">
        <f>D41+F41</f>
        <v>0</v>
      </c>
      <c r="D41" s="176"/>
      <c r="E41" s="176"/>
      <c r="F41" s="200"/>
    </row>
    <row r="42" ht="18" customHeight="1" spans="1:6">
      <c r="A42" s="177" t="s">
        <v>505</v>
      </c>
      <c r="B42" s="178" t="s">
        <v>506</v>
      </c>
      <c r="C42" s="152">
        <f>D42</f>
        <v>0</v>
      </c>
      <c r="D42" s="176"/>
      <c r="E42" s="176"/>
      <c r="F42" s="201" t="s">
        <v>60</v>
      </c>
    </row>
    <row r="43" ht="18" customHeight="1" spans="1:6">
      <c r="A43" s="177" t="s">
        <v>507</v>
      </c>
      <c r="B43" s="178" t="s">
        <v>508</v>
      </c>
      <c r="C43" s="152">
        <f>IF($C$42=0,0,D43)</f>
        <v>0</v>
      </c>
      <c r="D43" s="179"/>
      <c r="E43" s="179"/>
      <c r="F43" s="201" t="s">
        <v>60</v>
      </c>
    </row>
    <row r="44" s="139" customFormat="1" ht="18" customHeight="1" spans="1:6">
      <c r="A44" s="180" t="s">
        <v>509</v>
      </c>
      <c r="B44" s="150" t="s">
        <v>60</v>
      </c>
      <c r="C44" s="150" t="s">
        <v>60</v>
      </c>
      <c r="D44" s="150" t="s">
        <v>60</v>
      </c>
      <c r="E44" s="150" t="s">
        <v>60</v>
      </c>
      <c r="F44" s="193" t="s">
        <v>60</v>
      </c>
    </row>
    <row r="45" ht="17.5" customHeight="1" spans="1:6">
      <c r="A45" s="173" t="s">
        <v>510</v>
      </c>
      <c r="B45" s="178" t="s">
        <v>511</v>
      </c>
      <c r="C45" s="152">
        <f>D45</f>
        <v>0</v>
      </c>
      <c r="D45" s="153"/>
      <c r="E45" s="202" t="s">
        <v>60</v>
      </c>
      <c r="F45" s="203" t="s">
        <v>60</v>
      </c>
    </row>
    <row r="46" ht="17.5" customHeight="1" spans="1:6">
      <c r="A46" s="173" t="s">
        <v>512</v>
      </c>
      <c r="B46" s="178" t="s">
        <v>513</v>
      </c>
      <c r="C46" s="152">
        <f>D46</f>
        <v>0</v>
      </c>
      <c r="D46" s="153"/>
      <c r="E46" s="202" t="s">
        <v>60</v>
      </c>
      <c r="F46" s="203" t="s">
        <v>60</v>
      </c>
    </row>
    <row r="47" ht="17.5" customHeight="1" spans="1:6">
      <c r="A47" s="170" t="s">
        <v>514</v>
      </c>
      <c r="B47" s="178" t="s">
        <v>515</v>
      </c>
      <c r="C47" s="152">
        <f>D47+F47</f>
        <v>0</v>
      </c>
      <c r="D47" s="153"/>
      <c r="E47" s="204" t="s">
        <v>60</v>
      </c>
      <c r="F47" s="194"/>
    </row>
    <row r="48" ht="18" customHeight="1" spans="1:6">
      <c r="A48" s="170" t="s">
        <v>516</v>
      </c>
      <c r="B48" s="178" t="s">
        <v>517</v>
      </c>
      <c r="C48" s="152">
        <f>D48+F48</f>
        <v>0</v>
      </c>
      <c r="D48" s="153"/>
      <c r="E48" s="202" t="s">
        <v>60</v>
      </c>
      <c r="F48" s="194"/>
    </row>
    <row r="49" ht="18" customHeight="1" spans="1:6">
      <c r="A49" s="173" t="s">
        <v>518</v>
      </c>
      <c r="B49" s="178" t="s">
        <v>519</v>
      </c>
      <c r="C49" s="158"/>
      <c r="D49" s="179"/>
      <c r="E49" s="202" t="s">
        <v>60</v>
      </c>
      <c r="F49" s="205"/>
    </row>
    <row r="50" ht="18" customHeight="1" spans="1:6">
      <c r="A50" s="170" t="s">
        <v>520</v>
      </c>
      <c r="B50" s="178" t="s">
        <v>521</v>
      </c>
      <c r="C50" s="158"/>
      <c r="D50" s="179"/>
      <c r="E50" s="202" t="s">
        <v>60</v>
      </c>
      <c r="F50" s="205"/>
    </row>
    <row r="51" ht="18" customHeight="1" spans="1:6">
      <c r="A51" s="170" t="s">
        <v>522</v>
      </c>
      <c r="B51" s="178" t="s">
        <v>523</v>
      </c>
      <c r="C51" s="158"/>
      <c r="D51" s="179"/>
      <c r="E51" s="202" t="s">
        <v>60</v>
      </c>
      <c r="F51" s="205"/>
    </row>
    <row r="52" ht="18" customHeight="1" spans="1:6">
      <c r="A52" s="173" t="s">
        <v>524</v>
      </c>
      <c r="B52" s="178" t="s">
        <v>525</v>
      </c>
      <c r="C52" s="175" t="e">
        <f>IF(YEARFRAC(封面!$B$6,封面!$B$7)&lt;3,(C49+C50+C51)/YEARFRAC(封面!$B$6,封面!$B$7),(C49+C50+C51)/3)</f>
        <v>#VALUE!</v>
      </c>
      <c r="D52" s="175" t="e">
        <f>IF(YEARFRAC(封面!$B$6,封面!$B$7)&lt;3,(D49+D50+D51)/YEARFRAC(封面!$B$6,封面!$B$7),(D49+D50+D51)/3)</f>
        <v>#VALUE!</v>
      </c>
      <c r="E52" s="202" t="s">
        <v>60</v>
      </c>
      <c r="F52" s="175" t="e">
        <f>IF(YEARFRAC(封面!$B$6,封面!$B$7)&lt;3,(F49+F50+F51)/YEARFRAC(封面!$B$6,封面!$B$7),(F49+F50+F51)/3)</f>
        <v>#VALUE!</v>
      </c>
    </row>
    <row r="53" s="139" customFormat="1" ht="18" customHeight="1" spans="1:6">
      <c r="A53" s="181" t="s">
        <v>526</v>
      </c>
      <c r="B53" s="182" t="s">
        <v>60</v>
      </c>
      <c r="C53" s="183" t="s">
        <v>60</v>
      </c>
      <c r="D53" s="183" t="s">
        <v>60</v>
      </c>
      <c r="E53" s="183" t="s">
        <v>60</v>
      </c>
      <c r="F53" s="206" t="s">
        <v>60</v>
      </c>
    </row>
    <row r="54" s="140" customFormat="1" spans="1:6">
      <c r="A54" s="184" t="s">
        <v>25</v>
      </c>
      <c r="B54" s="178" t="s">
        <v>527</v>
      </c>
      <c r="C54" s="175" t="e">
        <f>ROUND((C38+C45)/(C46+F48*F52),4)</f>
        <v>#VALUE!</v>
      </c>
      <c r="D54" s="175" t="e">
        <f>ROUND((D38+D45)/D46,4)</f>
        <v>#DIV/0!</v>
      </c>
      <c r="E54" s="207" t="s">
        <v>60</v>
      </c>
      <c r="F54" s="204" t="s">
        <v>60</v>
      </c>
    </row>
    <row r="55" ht="17.5" customHeight="1" spans="1:6">
      <c r="A55" s="185" t="s">
        <v>29</v>
      </c>
      <c r="B55" s="186" t="s">
        <v>528</v>
      </c>
      <c r="C55" s="187" t="e">
        <f>C37-C52</f>
        <v>#VALUE!</v>
      </c>
      <c r="D55" s="187" t="e">
        <f>D37-D52</f>
        <v>#VALUE!</v>
      </c>
      <c r="E55" s="208" t="s">
        <v>60</v>
      </c>
      <c r="F55" s="209" t="e">
        <f>F37-F52</f>
        <v>#VALUE!</v>
      </c>
    </row>
    <row r="56" ht="17.5" customHeight="1" spans="1:6">
      <c r="A56" s="177" t="s">
        <v>31</v>
      </c>
      <c r="B56" s="178" t="s">
        <v>529</v>
      </c>
      <c r="C56" s="175" t="e">
        <f>ROUND(C31-C49,4)</f>
        <v>#DIV/0!</v>
      </c>
      <c r="D56" s="175" t="e">
        <f t="shared" ref="D56:F56" si="4">ROUND(D31-D49,4)</f>
        <v>#DIV/0!</v>
      </c>
      <c r="E56" s="207" t="s">
        <v>60</v>
      </c>
      <c r="F56" s="199" t="e">
        <f t="shared" si="4"/>
        <v>#DIV/0!</v>
      </c>
    </row>
    <row r="57" ht="23" customHeight="1" spans="1:6">
      <c r="A57" s="188" t="s">
        <v>27</v>
      </c>
      <c r="B57" s="178" t="s">
        <v>530</v>
      </c>
      <c r="C57" s="175" t="e">
        <f>ROUND(C33-C49,4)</f>
        <v>#DIV/0!</v>
      </c>
      <c r="D57" s="175" t="e">
        <f t="shared" ref="D57" si="5">ROUND(D33-D49,4)</f>
        <v>#DIV/0!</v>
      </c>
      <c r="E57" s="207" t="s">
        <v>60</v>
      </c>
      <c r="F57" s="199" t="e">
        <f>ROUND(F33-F49,4)</f>
        <v>#DIV/0!</v>
      </c>
    </row>
    <row r="58" ht="17.5" customHeight="1" spans="1:6">
      <c r="A58" s="177" t="s">
        <v>531</v>
      </c>
      <c r="B58" s="178" t="s">
        <v>532</v>
      </c>
      <c r="C58" s="175" t="e">
        <f>ROUND(C39-C49,4)</f>
        <v>#DIV/0!</v>
      </c>
      <c r="D58" s="175" t="e">
        <f>ROUND(D39-D49,4)</f>
        <v>#DIV/0!</v>
      </c>
      <c r="E58" s="207" t="s">
        <v>60</v>
      </c>
      <c r="F58" s="199" t="e">
        <f>ROUND(F39-F49,4)</f>
        <v>#DIV/0!</v>
      </c>
    </row>
    <row r="59" spans="1:6">
      <c r="A59" s="108" t="s">
        <v>533</v>
      </c>
      <c r="B59" s="178" t="s">
        <v>534</v>
      </c>
      <c r="C59" s="175" t="e">
        <f t="shared" ref="C59:F59" si="6">ROUND(C34-C49,4)</f>
        <v>#DIV/0!</v>
      </c>
      <c r="D59" s="175" t="e">
        <f t="shared" si="6"/>
        <v>#DIV/0!</v>
      </c>
      <c r="E59" s="207" t="s">
        <v>60</v>
      </c>
      <c r="F59" s="175" t="e">
        <f t="shared" si="6"/>
        <v>#DIV/0!</v>
      </c>
    </row>
    <row r="60" spans="2:2">
      <c r="B60" s="189"/>
    </row>
  </sheetData>
  <customSheetViews>
    <customSheetView guid="{2B1982F3-BE00-4C95-A5E6-BE7F3CE02B71}" scale="80" showPageBreaks="1" showGridLines="0" printArea="1" view="pageBreakPreview">
      <selection activeCell="A42" sqref="A42:E58"/>
      <rowBreaks count="1" manualBreakCount="1">
        <brk id="28" max="7" man="1"/>
      </rowBreaks>
      <pageMargins left="0.708661417322835" right="0.708661417322835" top="0.748031496062992" bottom="3.38582677165354" header="0.31496062992126" footer="2.44094488188976"/>
      <printOptions horizontalCentered="1"/>
      <pageSetup paperSize="9" scale="50" fitToHeight="2" orientation="landscape"/>
      <headerFooter>
        <oddFooter>&amp;C第 &amp;P 页，共 &amp;N 页</oddFooter>
      </headerFooter>
    </customSheetView>
  </customSheetViews>
  <printOptions horizontalCentered="1"/>
  <pageMargins left="0.708333333333333" right="0.708333333333333" top="0.747916666666667" bottom="0.629861111111111" header="0.314583333333333" footer="2.44027777777778"/>
  <pageSetup paperSize="9" scale="51" fitToHeight="0" orientation="landscape"/>
  <headerFooter>
    <oddFooter>&amp;C第 &amp;P 页，共 &amp;N 页</oddFooter>
  </headerFooter>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pageSetUpPr fitToPage="1"/>
  </sheetPr>
  <dimension ref="A1:I58"/>
  <sheetViews>
    <sheetView showGridLines="0" view="pageBreakPreview" zoomScaleNormal="100" workbookViewId="0">
      <selection activeCell="A33" sqref="A33"/>
    </sheetView>
  </sheetViews>
  <sheetFormatPr defaultColWidth="9" defaultRowHeight="12"/>
  <cols>
    <col min="1" max="1" width="44.1666666666667" style="37" customWidth="1"/>
    <col min="2" max="2" width="22" style="38" customWidth="1"/>
    <col min="3" max="3" width="21" style="38" customWidth="1"/>
    <col min="4" max="4" width="19.3333333333333" style="38" customWidth="1"/>
    <col min="5" max="5" width="20.3333333333333" style="38" customWidth="1"/>
    <col min="6" max="6" width="18.8333333333333" style="38" customWidth="1"/>
    <col min="7" max="7" width="16" style="39" customWidth="1"/>
    <col min="8" max="8" width="17.1666666666667" style="39" customWidth="1"/>
    <col min="9" max="16384" width="9" style="37"/>
  </cols>
  <sheetData>
    <row r="1" ht="22.5" spans="1:6">
      <c r="A1" s="40" t="s">
        <v>53</v>
      </c>
      <c r="B1" s="41"/>
      <c r="C1" s="41"/>
      <c r="D1" s="41"/>
      <c r="E1" s="41"/>
      <c r="F1" s="41"/>
    </row>
    <row r="2" ht="26.25" customHeight="1" spans="1:8">
      <c r="A2" s="42" t="str">
        <f>"公司名称："&amp;封面!$B$4</f>
        <v>公司名称：</v>
      </c>
      <c r="B2" s="43"/>
      <c r="C2" s="44" t="str">
        <f>封面!$B$7</f>
        <v>//</v>
      </c>
      <c r="D2" s="45"/>
      <c r="G2" s="37"/>
      <c r="H2" s="37"/>
    </row>
    <row r="3" ht="21.75" customHeight="1" spans="1:1">
      <c r="A3" s="42" t="s">
        <v>535</v>
      </c>
    </row>
    <row r="4" ht="21.75" customHeight="1" spans="1:1">
      <c r="A4" s="46" t="s">
        <v>101</v>
      </c>
    </row>
    <row r="5" ht="16.5" customHeight="1" spans="1:8">
      <c r="A5" s="47" t="s">
        <v>46</v>
      </c>
      <c r="B5" s="48" t="s">
        <v>415</v>
      </c>
      <c r="C5" s="49"/>
      <c r="D5" s="50" t="s">
        <v>536</v>
      </c>
      <c r="E5" s="84"/>
      <c r="F5" s="99"/>
      <c r="G5" s="100"/>
      <c r="H5" s="100"/>
    </row>
    <row r="6" ht="36" spans="1:8">
      <c r="A6" s="51"/>
      <c r="B6" s="52" t="s">
        <v>537</v>
      </c>
      <c r="C6" s="53" t="s">
        <v>538</v>
      </c>
      <c r="D6" s="54" t="s">
        <v>416</v>
      </c>
      <c r="E6" s="54" t="s">
        <v>539</v>
      </c>
      <c r="F6" s="101" t="s">
        <v>540</v>
      </c>
      <c r="G6" s="100"/>
      <c r="H6" s="100"/>
    </row>
    <row r="7" spans="1:8">
      <c r="A7" s="55" t="s">
        <v>113</v>
      </c>
      <c r="B7" s="56" t="e">
        <f>'表1-1 资产配置状况'!C17/'表1-1 资产配置状况'!C111</f>
        <v>#DIV/0!</v>
      </c>
      <c r="C7" s="57"/>
      <c r="D7" s="57"/>
      <c r="E7" s="57"/>
      <c r="F7" s="102"/>
      <c r="G7" s="100"/>
      <c r="H7" s="100"/>
    </row>
    <row r="8" spans="1:8">
      <c r="A8" s="55" t="s">
        <v>116</v>
      </c>
      <c r="B8" s="56" t="e">
        <f>'表1-1 资产配置状况'!C20/'表1-1 资产配置状况'!C111</f>
        <v>#DIV/0!</v>
      </c>
      <c r="C8" s="57"/>
      <c r="D8" s="57"/>
      <c r="E8" s="57"/>
      <c r="F8" s="102"/>
      <c r="G8" s="100"/>
      <c r="H8" s="100"/>
    </row>
    <row r="9" spans="1:8">
      <c r="A9" s="58" t="s">
        <v>541</v>
      </c>
      <c r="B9" s="56" t="e">
        <f>'表1-1 资产配置状况'!C21/'表1-1 资产配置状况'!C111</f>
        <v>#DIV/0!</v>
      </c>
      <c r="C9" s="57"/>
      <c r="D9" s="57"/>
      <c r="E9" s="57"/>
      <c r="F9" s="102"/>
      <c r="G9" s="100"/>
      <c r="H9" s="100"/>
    </row>
    <row r="10" spans="1:8">
      <c r="A10" s="58" t="s">
        <v>542</v>
      </c>
      <c r="B10" s="56" t="e">
        <f>'表1-1 资产配置状况'!C41/'表1-1 资产配置状况'!C111</f>
        <v>#DIV/0!</v>
      </c>
      <c r="C10" s="57"/>
      <c r="D10" s="57"/>
      <c r="E10" s="57"/>
      <c r="F10" s="102"/>
      <c r="G10" s="100"/>
      <c r="H10" s="100"/>
    </row>
    <row r="11" spans="1:8">
      <c r="A11" s="55" t="s">
        <v>144</v>
      </c>
      <c r="B11" s="56" t="e">
        <f>'表1-1 资产配置状况'!C48/'表1-1 资产配置状况'!C111</f>
        <v>#DIV/0!</v>
      </c>
      <c r="C11" s="57"/>
      <c r="D11" s="57"/>
      <c r="E11" s="57"/>
      <c r="F11" s="102"/>
      <c r="G11" s="100"/>
      <c r="H11" s="100"/>
    </row>
    <row r="12" spans="1:8">
      <c r="A12" s="59" t="s">
        <v>543</v>
      </c>
      <c r="B12" s="56" t="e">
        <f>'表1-1 资产配置状况'!C50/'表1-1 资产配置状况'!C111</f>
        <v>#DIV/0!</v>
      </c>
      <c r="C12" s="57"/>
      <c r="D12" s="57"/>
      <c r="E12" s="57"/>
      <c r="F12" s="102"/>
      <c r="G12" s="100"/>
      <c r="H12" s="100"/>
    </row>
    <row r="13" spans="1:8">
      <c r="A13" s="59" t="s">
        <v>544</v>
      </c>
      <c r="B13" s="60"/>
      <c r="C13" s="57"/>
      <c r="D13" s="57"/>
      <c r="E13" s="57"/>
      <c r="F13" s="102"/>
      <c r="G13" s="100"/>
      <c r="H13" s="100"/>
    </row>
    <row r="14" spans="1:8">
      <c r="A14" s="59" t="s">
        <v>545</v>
      </c>
      <c r="B14" s="61"/>
      <c r="C14" s="62"/>
      <c r="D14" s="62"/>
      <c r="E14" s="62"/>
      <c r="F14" s="103"/>
      <c r="G14" s="100"/>
      <c r="H14" s="100"/>
    </row>
    <row r="15" spans="1:8">
      <c r="A15" s="63" t="s">
        <v>546</v>
      </c>
      <c r="B15" s="56" t="e">
        <f>'表1-1 资产配置状况'!C67/'表1-1 资产配置状况'!C111</f>
        <v>#DIV/0!</v>
      </c>
      <c r="C15" s="62"/>
      <c r="D15" s="62"/>
      <c r="E15" s="62"/>
      <c r="F15" s="103"/>
      <c r="G15" s="100"/>
      <c r="H15" s="100"/>
    </row>
    <row r="16" spans="1:8">
      <c r="A16" s="64" t="s">
        <v>177</v>
      </c>
      <c r="B16" s="56" t="e">
        <f>'表1-1 资产配置状况'!C83/'表1-1 资产配置状况'!C111</f>
        <v>#DIV/0!</v>
      </c>
      <c r="C16" s="62"/>
      <c r="D16" s="62"/>
      <c r="E16" s="62"/>
      <c r="F16" s="103"/>
      <c r="G16" s="100"/>
      <c r="H16" s="100"/>
    </row>
    <row r="17" spans="1:8">
      <c r="A17" s="64" t="s">
        <v>196</v>
      </c>
      <c r="B17" s="56" t="e">
        <f>'表1-1 资产配置状况'!C103/'表1-1 资产配置状况'!C111</f>
        <v>#DIV/0!</v>
      </c>
      <c r="C17" s="62"/>
      <c r="D17" s="62"/>
      <c r="E17" s="62"/>
      <c r="F17" s="103"/>
      <c r="G17" s="100"/>
      <c r="H17" s="100"/>
    </row>
    <row r="18" spans="1:8">
      <c r="A18" s="65" t="s">
        <v>200</v>
      </c>
      <c r="B18" s="56" t="e">
        <f>'表1-1 资产配置状况'!C107/'表1-1 资产配置状况'!C111</f>
        <v>#DIV/0!</v>
      </c>
      <c r="C18" s="62"/>
      <c r="D18" s="62"/>
      <c r="E18" s="62"/>
      <c r="F18" s="103"/>
      <c r="G18" s="100"/>
      <c r="H18" s="100"/>
    </row>
    <row r="19" spans="1:8">
      <c r="A19" s="65" t="s">
        <v>202</v>
      </c>
      <c r="B19" s="56" t="e">
        <f>'表1-1 资产配置状况'!C109/'表1-1 资产配置状况'!C111</f>
        <v>#DIV/0!</v>
      </c>
      <c r="C19" s="66"/>
      <c r="D19" s="66"/>
      <c r="E19" s="66"/>
      <c r="F19" s="104"/>
      <c r="G19" s="100"/>
      <c r="H19" s="100"/>
    </row>
    <row r="20" spans="1:8">
      <c r="A20" s="64" t="s">
        <v>204</v>
      </c>
      <c r="B20" s="67" t="e">
        <f>B7+B8+B11+B16+B17-B18+B19</f>
        <v>#DIV/0!</v>
      </c>
      <c r="C20" s="56" t="e">
        <f>'表3-1 成本收益匹配状况'!C25</f>
        <v>#DIV/0!</v>
      </c>
      <c r="D20" s="62"/>
      <c r="E20" s="62"/>
      <c r="F20" s="103"/>
      <c r="G20" s="100"/>
      <c r="H20" s="100"/>
    </row>
    <row r="21" ht="24.75" spans="1:8">
      <c r="A21" s="68" t="s">
        <v>547</v>
      </c>
      <c r="B21" s="69"/>
      <c r="C21" s="69"/>
      <c r="D21" s="69"/>
      <c r="E21" s="69"/>
      <c r="F21" s="105"/>
      <c r="G21" s="100"/>
      <c r="H21" s="100"/>
    </row>
    <row r="22" spans="1:8">
      <c r="A22" s="70"/>
      <c r="B22" s="71"/>
      <c r="C22" s="71"/>
      <c r="D22" s="71"/>
      <c r="E22" s="71"/>
      <c r="F22" s="71"/>
      <c r="G22" s="100"/>
      <c r="H22" s="100"/>
    </row>
    <row r="23" spans="1:8">
      <c r="A23" s="72"/>
      <c r="B23" s="73"/>
      <c r="C23" s="73"/>
      <c r="D23" s="73"/>
      <c r="E23" s="73"/>
      <c r="F23" s="73"/>
      <c r="G23" s="100"/>
      <c r="H23" s="100"/>
    </row>
    <row r="24" ht="12.75" spans="1:8">
      <c r="A24" s="74" t="s">
        <v>548</v>
      </c>
      <c r="B24" s="73"/>
      <c r="C24" s="73"/>
      <c r="D24" s="73"/>
      <c r="E24" s="73"/>
      <c r="F24" s="73"/>
      <c r="G24" s="100"/>
      <c r="H24" s="100"/>
    </row>
    <row r="25" ht="16.5" customHeight="1" spans="1:8">
      <c r="A25" s="75" t="s">
        <v>46</v>
      </c>
      <c r="B25" s="76" t="s">
        <v>549</v>
      </c>
      <c r="C25" s="76"/>
      <c r="D25" s="76"/>
      <c r="E25" s="106"/>
      <c r="F25" s="71"/>
      <c r="G25" s="100"/>
      <c r="H25" s="100"/>
    </row>
    <row r="26" ht="34" customHeight="1" spans="1:8">
      <c r="A26" s="77"/>
      <c r="B26" s="78" t="s">
        <v>105</v>
      </c>
      <c r="C26" s="78" t="s">
        <v>550</v>
      </c>
      <c r="D26" s="78" t="s">
        <v>551</v>
      </c>
      <c r="E26" s="107" t="s">
        <v>104</v>
      </c>
      <c r="F26" s="71"/>
      <c r="G26" s="100"/>
      <c r="H26" s="108"/>
    </row>
    <row r="27" spans="1:8">
      <c r="A27" s="55" t="s">
        <v>113</v>
      </c>
      <c r="B27" s="57"/>
      <c r="C27" s="57"/>
      <c r="D27" s="57"/>
      <c r="E27" s="102"/>
      <c r="F27" s="71"/>
      <c r="G27" s="100"/>
      <c r="H27" s="108"/>
    </row>
    <row r="28" spans="1:8">
      <c r="A28" s="55" t="s">
        <v>116</v>
      </c>
      <c r="B28" s="57"/>
      <c r="C28" s="57"/>
      <c r="D28" s="57"/>
      <c r="E28" s="102"/>
      <c r="F28" s="71"/>
      <c r="G28" s="100"/>
      <c r="H28" s="108"/>
    </row>
    <row r="29" spans="1:8">
      <c r="A29" s="58" t="s">
        <v>541</v>
      </c>
      <c r="B29" s="57"/>
      <c r="C29" s="57"/>
      <c r="D29" s="57"/>
      <c r="E29" s="102"/>
      <c r="F29" s="71"/>
      <c r="G29" s="100"/>
      <c r="H29" s="108"/>
    </row>
    <row r="30" spans="1:8">
      <c r="A30" s="58" t="s">
        <v>542</v>
      </c>
      <c r="B30" s="57"/>
      <c r="C30" s="57"/>
      <c r="D30" s="57"/>
      <c r="E30" s="102"/>
      <c r="F30" s="71"/>
      <c r="G30" s="100"/>
      <c r="H30" s="108"/>
    </row>
    <row r="31" spans="1:8">
      <c r="A31" s="55" t="s">
        <v>144</v>
      </c>
      <c r="B31" s="57"/>
      <c r="C31" s="57"/>
      <c r="D31" s="57"/>
      <c r="E31" s="102"/>
      <c r="F31" s="71"/>
      <c r="G31" s="100"/>
      <c r="H31" s="108"/>
    </row>
    <row r="32" spans="1:8">
      <c r="A32" s="59" t="s">
        <v>543</v>
      </c>
      <c r="B32" s="57"/>
      <c r="C32" s="57"/>
      <c r="D32" s="57"/>
      <c r="E32" s="102"/>
      <c r="F32" s="71"/>
      <c r="G32" s="100"/>
      <c r="H32" s="108"/>
    </row>
    <row r="33" spans="1:8">
      <c r="A33" s="59" t="s">
        <v>544</v>
      </c>
      <c r="B33" s="57"/>
      <c r="C33" s="57"/>
      <c r="D33" s="57"/>
      <c r="E33" s="102"/>
      <c r="F33" s="71"/>
      <c r="G33" s="100"/>
      <c r="H33" s="108"/>
    </row>
    <row r="34" spans="1:8">
      <c r="A34" s="59" t="s">
        <v>545</v>
      </c>
      <c r="B34" s="57"/>
      <c r="C34" s="62"/>
      <c r="D34" s="62"/>
      <c r="E34" s="103"/>
      <c r="F34" s="71"/>
      <c r="G34" s="100"/>
      <c r="H34" s="108"/>
    </row>
    <row r="35" spans="1:8">
      <c r="A35" s="59" t="s">
        <v>552</v>
      </c>
      <c r="B35" s="57"/>
      <c r="C35" s="62"/>
      <c r="D35" s="62"/>
      <c r="E35" s="103"/>
      <c r="F35" s="71"/>
      <c r="G35" s="100"/>
      <c r="H35" s="108"/>
    </row>
    <row r="36" spans="1:8">
      <c r="A36" s="64" t="s">
        <v>177</v>
      </c>
      <c r="B36" s="57"/>
      <c r="C36" s="62"/>
      <c r="D36" s="62"/>
      <c r="E36" s="103"/>
      <c r="F36" s="71"/>
      <c r="G36" s="100"/>
      <c r="H36" s="108"/>
    </row>
    <row r="37" spans="1:8">
      <c r="A37" s="64" t="s">
        <v>196</v>
      </c>
      <c r="B37" s="57"/>
      <c r="C37" s="62"/>
      <c r="D37" s="62"/>
      <c r="E37" s="103"/>
      <c r="F37" s="71"/>
      <c r="G37" s="100"/>
      <c r="H37" s="108"/>
    </row>
    <row r="38" spans="1:8">
      <c r="A38" s="64" t="s">
        <v>200</v>
      </c>
      <c r="B38" s="62"/>
      <c r="C38" s="62"/>
      <c r="D38" s="62"/>
      <c r="E38" s="103"/>
      <c r="F38" s="71"/>
      <c r="G38" s="100"/>
      <c r="H38" s="108"/>
    </row>
    <row r="39" spans="1:8">
      <c r="A39" s="65" t="s">
        <v>202</v>
      </c>
      <c r="B39" s="62"/>
      <c r="C39" s="62"/>
      <c r="D39" s="62"/>
      <c r="E39" s="103"/>
      <c r="F39" s="71"/>
      <c r="G39" s="100"/>
      <c r="H39" s="108"/>
    </row>
    <row r="40" ht="12.75" spans="1:8">
      <c r="A40" s="64" t="s">
        <v>231</v>
      </c>
      <c r="B40" s="67">
        <f>B27+B28+B31+B36-B38+B39</f>
        <v>0</v>
      </c>
      <c r="C40" s="67">
        <f>C27+C28+C31+C36-C38+C39</f>
        <v>0</v>
      </c>
      <c r="D40" s="67">
        <f>D27+D28+D31+D36-D38+D39</f>
        <v>0</v>
      </c>
      <c r="E40" s="109">
        <f>E27+E28+E31+E36-E38+E39</f>
        <v>0</v>
      </c>
      <c r="F40" s="71"/>
      <c r="G40" s="100"/>
      <c r="H40" s="108"/>
    </row>
    <row r="41" ht="21" customHeight="1" spans="1:8">
      <c r="A41" s="79" t="s">
        <v>553</v>
      </c>
      <c r="B41" s="80"/>
      <c r="C41" s="80"/>
      <c r="D41" s="80"/>
      <c r="E41" s="110">
        <v>1</v>
      </c>
      <c r="F41" s="71"/>
      <c r="G41" s="100"/>
      <c r="H41" s="108"/>
    </row>
    <row r="42" ht="21" customHeight="1" spans="1:8">
      <c r="A42" s="72"/>
      <c r="B42" s="73"/>
      <c r="C42" s="73"/>
      <c r="D42" s="73"/>
      <c r="E42" s="73"/>
      <c r="F42" s="73"/>
      <c r="G42" s="100"/>
      <c r="H42" s="100"/>
    </row>
    <row r="43" s="36" customFormat="1" ht="21" customHeight="1" spans="1:8">
      <c r="A43" s="72"/>
      <c r="B43" s="73"/>
      <c r="C43" s="73"/>
      <c r="D43" s="73"/>
      <c r="E43" s="73"/>
      <c r="F43" s="73"/>
      <c r="G43" s="111"/>
      <c r="H43" s="111"/>
    </row>
    <row r="44" ht="21.75" customHeight="1" spans="1:8">
      <c r="A44" s="74" t="s">
        <v>554</v>
      </c>
      <c r="B44" s="81"/>
      <c r="C44" s="81"/>
      <c r="D44" s="81"/>
      <c r="E44" s="81"/>
      <c r="F44" s="81"/>
      <c r="G44" s="100"/>
      <c r="H44" s="112" t="s">
        <v>93</v>
      </c>
    </row>
    <row r="45" ht="19.5" customHeight="1" spans="1:9">
      <c r="A45" s="82" t="s">
        <v>555</v>
      </c>
      <c r="B45" s="83" t="s">
        <v>386</v>
      </c>
      <c r="C45" s="50" t="s">
        <v>556</v>
      </c>
      <c r="D45" s="84"/>
      <c r="E45" s="113"/>
      <c r="F45" s="48" t="s">
        <v>557</v>
      </c>
      <c r="G45" s="114"/>
      <c r="H45" s="115"/>
      <c r="I45" s="137"/>
    </row>
    <row r="46" ht="24.75" spans="1:9">
      <c r="A46" s="85"/>
      <c r="B46" s="86"/>
      <c r="C46" s="87" t="s">
        <v>204</v>
      </c>
      <c r="D46" s="88" t="s">
        <v>558</v>
      </c>
      <c r="E46" s="88" t="s">
        <v>98</v>
      </c>
      <c r="F46" s="87" t="s">
        <v>408</v>
      </c>
      <c r="G46" s="116" t="s">
        <v>559</v>
      </c>
      <c r="H46" s="117" t="s">
        <v>560</v>
      </c>
      <c r="I46" s="138"/>
    </row>
    <row r="47" ht="20.25" customHeight="1" spans="1:9">
      <c r="A47" s="82" t="s">
        <v>416</v>
      </c>
      <c r="B47" s="89" t="s">
        <v>105</v>
      </c>
      <c r="C47" s="90"/>
      <c r="D47" s="90"/>
      <c r="E47" s="118" t="s">
        <v>283</v>
      </c>
      <c r="F47" s="119"/>
      <c r="G47" s="120"/>
      <c r="H47" s="121">
        <f>ROUND(F47-G47,4)</f>
        <v>0</v>
      </c>
      <c r="I47" s="138"/>
    </row>
    <row r="48" ht="20.25" customHeight="1" spans="1:9">
      <c r="A48" s="91"/>
      <c r="B48" s="92" t="s">
        <v>550</v>
      </c>
      <c r="C48" s="93"/>
      <c r="D48" s="93"/>
      <c r="E48" s="122" t="s">
        <v>283</v>
      </c>
      <c r="F48" s="123"/>
      <c r="G48" s="124" t="s">
        <v>283</v>
      </c>
      <c r="H48" s="125" t="s">
        <v>283</v>
      </c>
      <c r="I48" s="138"/>
    </row>
    <row r="49" ht="28.5" customHeight="1" spans="1:9">
      <c r="A49" s="91"/>
      <c r="B49" s="92" t="s">
        <v>107</v>
      </c>
      <c r="C49" s="94"/>
      <c r="D49" s="94"/>
      <c r="E49" s="122" t="s">
        <v>283</v>
      </c>
      <c r="F49" s="126"/>
      <c r="G49" s="127"/>
      <c r="H49" s="128">
        <f>ROUND(F49-G49,4)</f>
        <v>0</v>
      </c>
      <c r="I49" s="36"/>
    </row>
    <row r="50" ht="20.25" customHeight="1" spans="1:9">
      <c r="A50" s="95"/>
      <c r="B50" s="96" t="s">
        <v>104</v>
      </c>
      <c r="C50" s="97">
        <f>C47+C49</f>
        <v>0</v>
      </c>
      <c r="D50" s="97">
        <f>D47+D49</f>
        <v>0</v>
      </c>
      <c r="E50" s="129"/>
      <c r="F50" s="130"/>
      <c r="G50" s="131">
        <f>IF((D50+E50)=0,0,ROUND((G47*(D47+E50)+G49*D49)/(D50+E50),4))</f>
        <v>0</v>
      </c>
      <c r="H50" s="132">
        <f>ROUND(F50-G50,4)</f>
        <v>0</v>
      </c>
      <c r="I50" s="138"/>
    </row>
    <row r="51" ht="20.25" customHeight="1" spans="1:9">
      <c r="A51" s="51" t="s">
        <v>539</v>
      </c>
      <c r="B51" s="89" t="s">
        <v>105</v>
      </c>
      <c r="C51" s="90"/>
      <c r="D51" s="90"/>
      <c r="E51" s="118" t="s">
        <v>283</v>
      </c>
      <c r="F51" s="123"/>
      <c r="G51" s="133"/>
      <c r="H51" s="121">
        <f>ROUND(F51-G51,4)</f>
        <v>0</v>
      </c>
      <c r="I51" s="138"/>
    </row>
    <row r="52" ht="20.25" customHeight="1" spans="1:9">
      <c r="A52" s="91"/>
      <c r="B52" s="92" t="s">
        <v>550</v>
      </c>
      <c r="C52" s="93"/>
      <c r="D52" s="94"/>
      <c r="E52" s="122" t="s">
        <v>283</v>
      </c>
      <c r="F52" s="126"/>
      <c r="G52" s="124" t="s">
        <v>283</v>
      </c>
      <c r="H52" s="125" t="s">
        <v>283</v>
      </c>
      <c r="I52" s="138"/>
    </row>
    <row r="53" ht="33" customHeight="1" spans="1:9">
      <c r="A53" s="91"/>
      <c r="B53" s="92" t="s">
        <v>107</v>
      </c>
      <c r="C53" s="94"/>
      <c r="D53" s="94"/>
      <c r="E53" s="122" t="s">
        <v>283</v>
      </c>
      <c r="F53" s="126"/>
      <c r="G53" s="127"/>
      <c r="H53" s="128">
        <f>ROUND(F53-G53,4)</f>
        <v>0</v>
      </c>
      <c r="I53" s="36"/>
    </row>
    <row r="54" ht="20.25" customHeight="1" spans="1:9">
      <c r="A54" s="85"/>
      <c r="B54" s="98" t="s">
        <v>104</v>
      </c>
      <c r="C54" s="97">
        <f>C51+C53</f>
        <v>0</v>
      </c>
      <c r="D54" s="97">
        <f>D51+D53</f>
        <v>0</v>
      </c>
      <c r="E54" s="134"/>
      <c r="F54" s="135"/>
      <c r="G54" s="131">
        <f>IF((D54+E54)=0,0,ROUND((G51*(D51+E54)+G53*D53)/(D54+E54),4))</f>
        <v>0</v>
      </c>
      <c r="H54" s="132">
        <f>ROUND(F54-G54,4)</f>
        <v>0</v>
      </c>
      <c r="I54" s="138"/>
    </row>
    <row r="55" ht="20.25" customHeight="1" spans="1:9">
      <c r="A55" s="82" t="s">
        <v>540</v>
      </c>
      <c r="B55" s="89" t="s">
        <v>105</v>
      </c>
      <c r="C55" s="90"/>
      <c r="D55" s="90"/>
      <c r="E55" s="118" t="s">
        <v>283</v>
      </c>
      <c r="F55" s="119"/>
      <c r="G55" s="120"/>
      <c r="H55" s="121">
        <f>ROUND(F55-G55,4)</f>
        <v>0</v>
      </c>
      <c r="I55" s="138"/>
    </row>
    <row r="56" ht="20.25" customHeight="1" spans="1:9">
      <c r="A56" s="91"/>
      <c r="B56" s="92" t="s">
        <v>550</v>
      </c>
      <c r="C56" s="93"/>
      <c r="D56" s="94"/>
      <c r="E56" s="122" t="s">
        <v>283</v>
      </c>
      <c r="F56" s="126"/>
      <c r="G56" s="124" t="s">
        <v>283</v>
      </c>
      <c r="H56" s="125" t="s">
        <v>283</v>
      </c>
      <c r="I56" s="138"/>
    </row>
    <row r="57" ht="33" customHeight="1" spans="1:9">
      <c r="A57" s="91"/>
      <c r="B57" s="92" t="s">
        <v>107</v>
      </c>
      <c r="C57" s="94"/>
      <c r="D57" s="94"/>
      <c r="E57" s="122" t="s">
        <v>283</v>
      </c>
      <c r="F57" s="126"/>
      <c r="G57" s="127"/>
      <c r="H57" s="128">
        <f>ROUND(F57-G57,4)</f>
        <v>0</v>
      </c>
      <c r="I57" s="36"/>
    </row>
    <row r="58" ht="20.25" customHeight="1" spans="1:9">
      <c r="A58" s="95"/>
      <c r="B58" s="96" t="s">
        <v>104</v>
      </c>
      <c r="C58" s="97">
        <f>C55+C57</f>
        <v>0</v>
      </c>
      <c r="D58" s="97">
        <f>D55+D57</f>
        <v>0</v>
      </c>
      <c r="E58" s="134"/>
      <c r="F58" s="136"/>
      <c r="G58" s="131">
        <f>IF((D58+E58)=0,0,ROUND((G55*(D55+E58)+G57*D57)/(D58+E58),4))</f>
        <v>0</v>
      </c>
      <c r="H58" s="132">
        <f>ROUND(F58-G58,4)</f>
        <v>0</v>
      </c>
      <c r="I58" s="138"/>
    </row>
  </sheetData>
  <protectedRanges>
    <protectedRange sqref="B7 B15:B19 B7 B8 B8 B9 B9 B11 B11 B12 B12 B10 B10" name="区域2"/>
    <protectedRange sqref="B13:B14" name="区域2_3_1"/>
  </protectedRanges>
  <customSheetViews>
    <customSheetView guid="{2B1982F3-BE00-4C95-A5E6-BE7F3CE02B71}" scale="90" showPageBreaks="1" showGridLines="0" printArea="1" view="pageBreakPreview" topLeftCell="A4">
      <selection activeCell="E13" sqref="E13"/>
      <pageMargins left="0.708661417322835" right="0.708661417322835" top="0.748031496062992" bottom="0.748031496062992" header="0.31496062992126" footer="0.31496062992126"/>
      <printOptions horizontalCentered="1"/>
      <pageSetup paperSize="9" scale="55" fitToWidth="2" fitToHeight="3" orientation="landscape"/>
      <headerFooter>
        <oddFooter>&amp;C第 &amp;P 页，共 &amp;N 页</oddFooter>
      </headerFooter>
    </customSheetView>
  </customSheetViews>
  <mergeCells count="13">
    <mergeCell ref="B5:C5"/>
    <mergeCell ref="D5:F5"/>
    <mergeCell ref="B21:F21"/>
    <mergeCell ref="B25:E25"/>
    <mergeCell ref="C45:E45"/>
    <mergeCell ref="F45:H45"/>
    <mergeCell ref="A5:A6"/>
    <mergeCell ref="A25:A26"/>
    <mergeCell ref="A45:A46"/>
    <mergeCell ref="A47:A50"/>
    <mergeCell ref="A51:A54"/>
    <mergeCell ref="A55:A58"/>
    <mergeCell ref="B45:B46"/>
  </mergeCells>
  <dataValidations count="1">
    <dataValidation type="decimal" operator="greaterThanOrEqual" allowBlank="1" showInputMessage="1" showErrorMessage="1" sqref="C18:F18">
      <formula1>0</formula1>
    </dataValidation>
  </dataValidations>
  <printOptions horizontalCentered="1"/>
  <pageMargins left="0.708661417322835" right="0.708661417322835" top="0.748031496062992" bottom="0.748031496062992" header="0.31496062992126" footer="0.31496062992126"/>
  <pageSetup paperSize="9" scale="74" fitToHeight="0" orientation="landscape"/>
  <headerFooter>
    <oddFooter>&amp;C第 &amp;P 页，共 &amp;N 页</oddFooter>
  </headerFooter>
  <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4">
    <pageSetUpPr fitToPage="1"/>
  </sheetPr>
  <dimension ref="A1:D11"/>
  <sheetViews>
    <sheetView showGridLines="0" view="pageBreakPreview" zoomScaleNormal="100" workbookViewId="0">
      <pane ySplit="2" topLeftCell="A3" activePane="bottomLeft" state="frozen"/>
      <selection/>
      <selection pane="bottomLeft" activeCell="B16" sqref="B16"/>
    </sheetView>
  </sheetViews>
  <sheetFormatPr defaultColWidth="8.66666666666667" defaultRowHeight="12" outlineLevelCol="3"/>
  <cols>
    <col min="1" max="1" width="60.725" style="14" customWidth="1"/>
    <col min="2" max="2" width="16" style="14" customWidth="1"/>
    <col min="3" max="3" width="17.725" style="14" customWidth="1"/>
    <col min="4" max="4" width="18.5416666666667" style="14" customWidth="1"/>
    <col min="5" max="16384" width="8.66666666666667" style="14"/>
  </cols>
  <sheetData>
    <row r="1" ht="22.5" spans="1:4">
      <c r="A1" s="15" t="s">
        <v>54</v>
      </c>
      <c r="B1" s="15"/>
      <c r="C1" s="15"/>
      <c r="D1" s="15"/>
    </row>
    <row r="2" ht="27.75" customHeight="1" spans="1:4">
      <c r="A2" s="16" t="str">
        <f ca="1">"公司名称："&amp;[1]封面!$B$4</f>
        <v>公司名称：</v>
      </c>
      <c r="B2" s="17"/>
      <c r="C2" s="18"/>
      <c r="D2" s="19" t="str">
        <f ca="1">[1]封面!$B$7</f>
        <v>//</v>
      </c>
    </row>
    <row r="3" ht="20" customHeight="1" spans="1:4">
      <c r="A3" s="16" t="s">
        <v>561</v>
      </c>
      <c r="B3" s="17"/>
      <c r="C3" s="18"/>
      <c r="D3" s="19"/>
    </row>
    <row r="4" ht="12.75" spans="1:4">
      <c r="A4" s="20" t="s">
        <v>562</v>
      </c>
      <c r="B4" s="21"/>
      <c r="C4" s="21"/>
      <c r="D4" s="21"/>
    </row>
    <row r="5" spans="1:4">
      <c r="A5" s="22" t="s">
        <v>104</v>
      </c>
      <c r="B5" s="23" t="s">
        <v>563</v>
      </c>
      <c r="C5" s="24" t="s">
        <v>564</v>
      </c>
      <c r="D5" s="25"/>
    </row>
    <row r="6" ht="12.75" spans="1:4">
      <c r="A6" s="26"/>
      <c r="B6" s="27"/>
      <c r="C6" s="27" t="s">
        <v>565</v>
      </c>
      <c r="D6" s="28" t="s">
        <v>566</v>
      </c>
    </row>
    <row r="7" spans="1:4">
      <c r="A7" s="29" t="s">
        <v>567</v>
      </c>
      <c r="B7" s="30"/>
      <c r="C7" s="31"/>
      <c r="D7" s="32"/>
    </row>
    <row r="8" spans="1:4">
      <c r="A8" s="33" t="s">
        <v>568</v>
      </c>
      <c r="B8" s="30"/>
      <c r="C8" s="34"/>
      <c r="D8" s="35"/>
    </row>
    <row r="9" spans="1:4">
      <c r="A9" s="33" t="s">
        <v>569</v>
      </c>
      <c r="B9" s="34"/>
      <c r="C9" s="34"/>
      <c r="D9" s="35"/>
    </row>
    <row r="10" spans="1:4">
      <c r="A10" s="33" t="s">
        <v>570</v>
      </c>
      <c r="B10" s="34"/>
      <c r="C10" s="34"/>
      <c r="D10" s="35"/>
    </row>
    <row r="11" spans="1:4">
      <c r="A11" s="33" t="s">
        <v>571</v>
      </c>
      <c r="B11" s="30"/>
      <c r="C11" s="34"/>
      <c r="D11" s="35"/>
    </row>
  </sheetData>
  <customSheetViews>
    <customSheetView guid="{2B1982F3-BE00-4C95-A5E6-BE7F3CE02B71}" scale="70" showPageBreaks="1" printArea="1" view="pageBreakPreview">
      <pane ySplit="5" topLeftCell="A6" activePane="bottomLeft" state="frozen"/>
      <selection activeCell="E2" sqref="E2"/>
      <pageMargins left="0.708661417322835" right="0.708661417322835" top="0.748031496062992" bottom="0.748031496062992" header="0.31496062992126" footer="0.31496062992126"/>
      <pageSetup paperSize="9" scale="57" orientation="landscape"/>
      <headerFooter/>
    </customSheetView>
  </customSheetViews>
  <mergeCells count="4">
    <mergeCell ref="A1:D1"/>
    <mergeCell ref="C5:D5"/>
    <mergeCell ref="A5:A6"/>
    <mergeCell ref="B5:B6"/>
  </mergeCells>
  <pageMargins left="0.708661417322835" right="0.708661417322835" top="0.748031496062992" bottom="0.748031496062992" header="0.31496062992126" footer="0.31496062992126"/>
  <pageSetup paperSize="9" fitToHeight="0" orientation="landscape"/>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5"/>
  <dimension ref="A1:T55"/>
  <sheetViews>
    <sheetView tabSelected="1" view="pageBreakPreview" zoomScale="85" zoomScaleNormal="100" workbookViewId="0">
      <selection activeCell="G30" sqref="G30"/>
    </sheetView>
  </sheetViews>
  <sheetFormatPr defaultColWidth="8.83333333333333" defaultRowHeight="13.5"/>
  <cols>
    <col min="1" max="1" width="17.125" style="1" customWidth="1"/>
    <col min="2" max="2" width="21.25" style="1" customWidth="1"/>
    <col min="3" max="4" width="8.875" style="1" customWidth="1"/>
    <col min="5" max="5" width="21.25" style="1" customWidth="1"/>
    <col min="6" max="6" width="12.875" style="1" customWidth="1"/>
    <col min="7" max="8" width="17.125" style="1" customWidth="1"/>
    <col min="9" max="9" width="8.875" style="1" customWidth="1"/>
    <col min="10" max="10" width="19.125" style="1" customWidth="1"/>
    <col min="11" max="11" width="12.875" style="1" customWidth="1"/>
    <col min="12" max="12" width="8.875" style="1" customWidth="1"/>
    <col min="13" max="13" width="23.375" style="1" customWidth="1"/>
    <col min="14" max="14" width="19.125" style="1" customWidth="1"/>
    <col min="15" max="15" width="12.875" style="1" customWidth="1"/>
    <col min="16" max="16" width="21.25" style="1" customWidth="1"/>
    <col min="17" max="19" width="25.375" style="1" customWidth="1"/>
    <col min="20" max="20" width="40" style="1" customWidth="1"/>
    <col min="21" max="16384" width="8.83333333333333" style="1"/>
  </cols>
  <sheetData>
    <row r="1" customHeight="1"/>
    <row r="2" customHeight="1"/>
    <row r="3" customHeight="1" spans="1:14">
      <c r="A3" t="s">
        <v>2</v>
      </c>
      <c r="B3"/>
      <c r="C3"/>
      <c r="D3"/>
      <c r="E3"/>
      <c r="F3"/>
      <c r="G3"/>
      <c r="H3"/>
      <c r="I3"/>
      <c r="J3"/>
      <c r="K3"/>
      <c r="L3"/>
      <c r="M3"/>
      <c r="N3"/>
    </row>
    <row r="4" ht="22" customHeight="1" spans="1:20">
      <c r="A4" s="2" t="s">
        <v>572</v>
      </c>
      <c r="B4" s="2"/>
      <c r="C4" s="2"/>
      <c r="D4" s="2"/>
      <c r="E4" s="2"/>
      <c r="F4" s="2"/>
      <c r="G4" s="2"/>
      <c r="H4" s="2"/>
      <c r="I4" s="2"/>
      <c r="J4" s="2"/>
      <c r="K4" s="2"/>
      <c r="L4" s="2"/>
      <c r="M4" s="2"/>
      <c r="N4" s="2"/>
      <c r="O4" s="2"/>
      <c r="P4" s="2"/>
      <c r="Q4" s="2"/>
      <c r="R4" s="2"/>
      <c r="S4" s="2"/>
      <c r="T4" s="2"/>
    </row>
    <row r="5" customHeight="1" spans="1:20">
      <c r="A5" s="3" t="s">
        <v>573</v>
      </c>
      <c r="B5" s="4" t="s">
        <v>574</v>
      </c>
      <c r="C5" s="4" t="s">
        <v>575</v>
      </c>
      <c r="D5" s="4" t="s">
        <v>576</v>
      </c>
      <c r="E5" s="4" t="s">
        <v>577</v>
      </c>
      <c r="F5" s="4" t="s">
        <v>578</v>
      </c>
      <c r="G5" s="4" t="s">
        <v>579</v>
      </c>
      <c r="H5" s="4" t="s">
        <v>580</v>
      </c>
      <c r="I5" s="4" t="s">
        <v>581</v>
      </c>
      <c r="J5" s="4" t="s">
        <v>582</v>
      </c>
      <c r="K5" s="4" t="s">
        <v>583</v>
      </c>
      <c r="L5" s="4" t="s">
        <v>584</v>
      </c>
      <c r="M5" s="4" t="s">
        <v>585</v>
      </c>
      <c r="N5" s="4" t="s">
        <v>586</v>
      </c>
      <c r="O5" s="4" t="s">
        <v>587</v>
      </c>
      <c r="P5" s="4" t="s">
        <v>588</v>
      </c>
      <c r="Q5" s="4" t="s">
        <v>589</v>
      </c>
      <c r="R5" s="4" t="s">
        <v>590</v>
      </c>
      <c r="S5" s="4" t="s">
        <v>591</v>
      </c>
      <c r="T5" s="4" t="s">
        <v>592</v>
      </c>
    </row>
    <row r="6" customHeight="1" spans="1:20">
      <c r="A6" s="5">
        <v>1</v>
      </c>
      <c r="B6" s="6"/>
      <c r="C6" s="3"/>
      <c r="D6" s="3"/>
      <c r="E6" s="3"/>
      <c r="F6" s="3"/>
      <c r="G6" s="3"/>
      <c r="H6" s="3"/>
      <c r="I6" s="3"/>
      <c r="J6" s="3"/>
      <c r="K6" s="3"/>
      <c r="L6" s="11"/>
      <c r="M6" s="11"/>
      <c r="N6" s="11"/>
      <c r="O6" s="11"/>
      <c r="P6" s="11"/>
      <c r="Q6" s="11"/>
      <c r="R6" s="11"/>
      <c r="S6" s="11"/>
      <c r="T6" s="11"/>
    </row>
    <row r="7" customHeight="1" spans="1:20">
      <c r="A7" s="5">
        <v>2</v>
      </c>
      <c r="B7" s="5"/>
      <c r="C7" s="3"/>
      <c r="D7" s="3"/>
      <c r="E7" s="3"/>
      <c r="F7" s="3"/>
      <c r="G7" s="3"/>
      <c r="H7" s="3"/>
      <c r="I7" s="3"/>
      <c r="J7" s="3"/>
      <c r="K7" s="3"/>
      <c r="L7" s="11"/>
      <c r="M7" s="11"/>
      <c r="N7" s="11"/>
      <c r="O7" s="11"/>
      <c r="P7" s="11"/>
      <c r="Q7" s="11"/>
      <c r="R7" s="11"/>
      <c r="S7" s="11"/>
      <c r="T7" s="11"/>
    </row>
    <row r="8" customHeight="1" spans="1:20">
      <c r="A8" s="7" t="s">
        <v>593</v>
      </c>
      <c r="B8" s="5"/>
      <c r="C8" s="3"/>
      <c r="D8" s="3"/>
      <c r="E8" s="3"/>
      <c r="F8" s="3"/>
      <c r="G8" s="3"/>
      <c r="H8" s="3"/>
      <c r="I8" s="3"/>
      <c r="J8" s="3"/>
      <c r="K8" s="3"/>
      <c r="L8" s="11"/>
      <c r="M8" s="11"/>
      <c r="N8" s="11"/>
      <c r="O8" s="11"/>
      <c r="P8" s="11"/>
      <c r="Q8" s="11"/>
      <c r="R8" s="11"/>
      <c r="S8" s="11"/>
      <c r="T8" s="11"/>
    </row>
    <row r="9" customHeight="1" spans="1:20">
      <c r="A9" s="3" t="s">
        <v>594</v>
      </c>
      <c r="B9" s="8" t="s">
        <v>595</v>
      </c>
      <c r="C9" s="4" t="s">
        <v>584</v>
      </c>
      <c r="D9" s="8" t="s">
        <v>596</v>
      </c>
      <c r="E9" s="8" t="s">
        <v>597</v>
      </c>
      <c r="F9" s="8" t="s">
        <v>598</v>
      </c>
      <c r="G9" s="8" t="s">
        <v>599</v>
      </c>
      <c r="H9" s="8" t="s">
        <v>600</v>
      </c>
      <c r="I9" s="13"/>
      <c r="J9" s="8"/>
      <c r="K9" s="8"/>
      <c r="L9" s="9"/>
      <c r="M9" s="9"/>
      <c r="N9" s="9"/>
      <c r="O9" s="9"/>
      <c r="P9" s="9"/>
      <c r="Q9" s="9"/>
      <c r="R9" s="9"/>
      <c r="S9" s="9"/>
      <c r="T9" s="9"/>
    </row>
    <row r="10" customHeight="1" spans="1:20">
      <c r="A10" s="9">
        <v>1</v>
      </c>
      <c r="B10" s="9"/>
      <c r="C10" s="9"/>
      <c r="D10" s="9"/>
      <c r="E10" s="9"/>
      <c r="F10" s="9"/>
      <c r="G10" s="9"/>
      <c r="H10" s="9"/>
      <c r="I10" s="9"/>
      <c r="J10" s="9"/>
      <c r="K10" s="9"/>
      <c r="L10" s="9"/>
      <c r="M10" s="9"/>
      <c r="N10" s="9"/>
      <c r="O10" s="9"/>
      <c r="P10" s="9"/>
      <c r="Q10" s="9"/>
      <c r="R10" s="9"/>
      <c r="S10" s="9"/>
      <c r="T10" s="9"/>
    </row>
    <row r="11" customHeight="1" spans="1:20">
      <c r="A11" s="9">
        <v>2</v>
      </c>
      <c r="B11" s="9"/>
      <c r="C11" s="9"/>
      <c r="D11" s="9"/>
      <c r="E11" s="9"/>
      <c r="F11" s="9"/>
      <c r="G11" s="9"/>
      <c r="H11" s="9"/>
      <c r="I11" s="9"/>
      <c r="J11" s="9"/>
      <c r="K11" s="9"/>
      <c r="L11" s="9"/>
      <c r="M11" s="9"/>
      <c r="N11" s="9"/>
      <c r="O11" s="9"/>
      <c r="P11" s="9"/>
      <c r="Q11" s="9"/>
      <c r="R11" s="9"/>
      <c r="S11" s="9"/>
      <c r="T11" s="9"/>
    </row>
    <row r="12" spans="1:20">
      <c r="A12" s="10" t="s">
        <v>593</v>
      </c>
      <c r="B12" s="9"/>
      <c r="C12" s="9"/>
      <c r="D12" s="11"/>
      <c r="E12" s="11"/>
      <c r="F12" s="11"/>
      <c r="G12" s="11"/>
      <c r="H12" s="11"/>
      <c r="I12" s="11"/>
      <c r="J12" s="11"/>
      <c r="K12" s="11"/>
      <c r="L12" s="11"/>
      <c r="M12" s="11"/>
      <c r="N12" s="11"/>
      <c r="O12" s="11"/>
      <c r="P12" s="11"/>
      <c r="Q12" s="11"/>
      <c r="R12" s="11"/>
      <c r="S12" s="11"/>
      <c r="T12" s="11"/>
    </row>
    <row r="13" ht="74.5" customHeight="1" spans="1:11">
      <c r="A13" s="12"/>
      <c r="B13" s="12"/>
      <c r="C13" s="12"/>
      <c r="D13" s="12"/>
      <c r="E13" s="12"/>
      <c r="F13" s="12"/>
      <c r="G13" s="12"/>
      <c r="H13" s="12"/>
      <c r="I13" s="12"/>
      <c r="J13" s="12"/>
      <c r="K13" s="12"/>
    </row>
    <row r="14" ht="74.5" customHeight="1" spans="1:11">
      <c r="A14" s="12"/>
      <c r="B14" s="12"/>
      <c r="C14" s="12"/>
      <c r="D14" s="12"/>
      <c r="E14" s="12"/>
      <c r="F14" s="12"/>
      <c r="G14" s="12"/>
      <c r="H14" s="12"/>
      <c r="I14" s="12"/>
      <c r="J14" s="12"/>
      <c r="K14" s="12"/>
    </row>
    <row r="27" customHeight="1"/>
    <row r="28" ht="15" customHeight="1"/>
    <row r="29" ht="15" customHeight="1"/>
    <row r="30" ht="15" customHeight="1"/>
    <row r="31" ht="15" customHeight="1"/>
    <row r="32"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row r="53" ht="15" customHeight="1"/>
    <row r="54" ht="15" customHeight="1"/>
    <row r="55" ht="15" customHeight="1"/>
  </sheetData>
  <protectedRanges>
    <protectedRange sqref="B3" name="区域1_1"/>
  </protectedRanges>
  <customSheetViews>
    <customSheetView guid="{2B1982F3-BE00-4C95-A5E6-BE7F3CE02B71}" scale="85" showPageBreaks="1" printArea="1" view="pageBreakPreview">
      <selection activeCell="D9" sqref="D9"/>
      <colBreaks count="1" manualBreakCount="1">
        <brk id="2" max="44" man="1"/>
      </colBreaks>
      <pageMargins left="0.7" right="0.7" top="0.75" bottom="0.75" header="0.3" footer="0.3"/>
      <pageSetup paperSize="9" scale="69" orientation="portrait"/>
      <headerFooter/>
    </customSheetView>
  </customSheetViews>
  <pageMargins left="0.7" right="0.7" top="0.75" bottom="0.75" header="0.3" footer="0.3"/>
  <pageSetup paperSize="9" scale="35" orientation="landscape"/>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rangeList sheetStid="18" master=""/>
  <rangeList sheetStid="3" master=""/>
  <rangeList sheetStid="2" master=""/>
  <rangeList sheetStid="6" master=""/>
  <rangeList sheetStid="7" master="">
    <arrUserId title="区域4_1_1" rangeCreator="" othersAccessPermission="edit"/>
    <arrUserId title="区域4_1_2" rangeCreator="" othersAccessPermission="edit"/>
  </rangeList>
  <rangeList sheetStid="8" master=""/>
  <rangeList sheetStid="9" master=""/>
  <rangeList sheetStid="11" master=""/>
  <rangeList sheetStid="12" master="">
    <arrUserId title="区域2" rangeCreator="" othersAccessPermission="edit"/>
    <arrUserId title="区域2_3_1" rangeCreator="" othersAccessPermission="edit"/>
  </rangeList>
  <rangeList sheetStid="14" master=""/>
  <rangeList sheetStid="17" master="">
    <arrUserId title="区域1_1" rangeCreator="" othersAccessPermission="edit"/>
  </rangeList>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Company>Microsoft</Company>
  <Application>Microsoft Macintosh Excel</Application>
  <HeadingPairs>
    <vt:vector size="2" baseType="variant">
      <vt:variant>
        <vt:lpstr>工作表</vt:lpstr>
      </vt:variant>
      <vt:variant>
        <vt:i4>12</vt:i4>
      </vt:variant>
    </vt:vector>
  </HeadingPairs>
  <TitlesOfParts>
    <vt:vector size="12" baseType="lpstr">
      <vt:lpstr>封面</vt:lpstr>
      <vt:lpstr>资产负债匹配指标预警报表(财产保险公司)</vt:lpstr>
      <vt:lpstr>目录</vt:lpstr>
      <vt:lpstr>评估频率及填报频率</vt:lpstr>
      <vt:lpstr>表1-1 资产配置状况</vt:lpstr>
      <vt:lpstr>表1-2 资产信用状况</vt:lpstr>
      <vt:lpstr>表1-3 负债产品信息</vt:lpstr>
      <vt:lpstr>表2-1 沉淀资金匹配（传统保险账户）</vt:lpstr>
      <vt:lpstr>表3-1 成本收益匹配状况</vt:lpstr>
      <vt:lpstr>表3-2 成本收益匹配压力测试</vt:lpstr>
      <vt:lpstr>表4-1 流动性覆盖率</vt:lpstr>
      <vt:lpstr>不良资产备注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袁洋</dc:creator>
  <cp:lastModifiedBy>宋萌欣</cp:lastModifiedBy>
  <dcterms:created xsi:type="dcterms:W3CDTF">2016-10-29T01:26:00Z</dcterms:created>
  <cp:lastPrinted>2018-05-15T08:10:00Z</cp:lastPrinted>
  <dcterms:modified xsi:type="dcterms:W3CDTF">2026-08-21T17:18:55Z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2052-11.8.2.11764</vt:lpwstr>
  </property>
  <property fmtid="{D5CDD505-2E9C-101B-9397-08002B2CF9AE}" pid="3" name="ICV">
    <vt:lpwstr>DC5E2F753441408482E5EE49B9A16BAC_13</vt:lpwstr>
  </property>
  <property fmtid="{D5CDD505-2E9C-101B-9397-08002B2CF9AE}" pid="4" name="fileWhereFroms">
    <vt:lpwstr>PpjeLB1gRN0lwrPqMaCTktVQANt+M6sOQAHLSkqwWLERRKUNNiBG/sA54JDU1AC1xsMO505KwaRL3ElcA44bDe183ZlrDh0dtDk2tLQE9baL1Kex5PfDuKQOg5o6epURjtXbsjRGIplQEAt2pCpBbem9pMzdLh2SuOqe2Wv6opD/f7kQosDufz/yUCz4CGUg0oVYjnlX1TXigUFHT8bcPnnFOZ6pBk9Bo5kJ5bloxVU=</vt:lpwstr>
  </property>
  <property fmtid="{D5CDD505-2E9C-101B-9397-08002B2CF9AE}" pid="5" name="CalculationRule">
    <vt:i4>0</vt:i4>
  </property>
</Properties>
</file>